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worksheetdrawing2.xml" ContentType="application/vnd.openxmlformats-officedocument.drawing+xml"/>
  <Override PartName="/xl/drawings/worksheetdrawing1.xml" ContentType="application/vnd.openxmlformats-officedocument.drawing+xml"/>
  <Override PartName="/xl/drawings/worksheetdrawing3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Euro Dividend All-Stars" state="visible" r:id="rId3"/>
    <sheet sheetId="2" name="Notes" state="visible" r:id="rId4"/>
    <sheet sheetId="3" name="Revisions" state="visible" r:id="rId5"/>
  </sheets>
  <definedNames>
    <definedName hidden="1" name="_xlnm._FilterDatabase" localSheetId="0">'Euro Dividend All-Stars'!$A$4:$AF$69</definedName>
  </definedNames>
  <calcPr/>
</workbook>
</file>

<file path=xl/sharedStrings.xml><?xml version="1.0" encoding="utf-8"?>
<sst xmlns="http://schemas.openxmlformats.org/spreadsheetml/2006/main" count="418" uniqueCount="234">
  <si>
    <t>Notes</t>
  </si>
  <si>
    <t>Revisions</t>
  </si>
  <si>
    <t>Euro Dividend All-Stars</t>
  </si>
  <si>
    <t>The Euro Dividend All-Stars List provides an overview of companies denominated in Euro that consistently maintain and increase their dividends</t>
  </si>
  <si>
    <t>over time, and is based on the idea of the U.S. Dividend Champions List by David Fish and the UK Dividend Champions List by Trevor Witten.</t>
  </si>
  <si>
    <t>More information on:</t>
  </si>
  <si>
    <t>www.nomorewaffles.com</t>
  </si>
  <si>
    <t>Added Koninklijke Philips NV (AMS:PHIA) as suggested by Rich Neighbour.</t>
  </si>
  <si>
    <t>Added Hermes International SCA (EPA:RMS) as suggested by Pollie.</t>
  </si>
  <si>
    <t>Added Reed Elsevier (AMS:REN) as suggested by Pollie. Note: dividends declared in GBP.</t>
  </si>
  <si>
    <t>Added Glanbia plc (LON:GLB) as suggested Dividend Life.</t>
  </si>
  <si>
    <t>Added Kerry Group plc (LON:KYGA) as suggested by Dividend Life.</t>
  </si>
  <si>
    <t>Adjusted Kinepolis' (EBR:KIN) dividends to its 2014 5-for-1 stock split as suggested by ThomasDV.</t>
  </si>
  <si>
    <t>Added KONE Corporation (HEL:KNEBV) as suggested by Christian H.</t>
  </si>
  <si>
    <t>Added Sampo Group (HEL:SAMAS) as suggested by Christian H.</t>
  </si>
  <si>
    <t>Added Fiskars (HEL:FIS1V) as suggested by Christian H.</t>
  </si>
  <si>
    <t>Adjusted Unibail-Rodamco's (AMS:UL) dividends for bonus distributions.</t>
  </si>
  <si>
    <t>Added "increased" and "maintained" columns to dividend growth.</t>
  </si>
  <si>
    <t>Added payment scheme: yearly (Y), two-yearly (B) or quarterly (Q).</t>
  </si>
  <si>
    <t>Added Axel Springer SE (ETR:SPR) as suggested by Mark.</t>
  </si>
  <si>
    <t>Added Casino Guichard Perrachon SA (EPA:CO) as suggested by Mark.</t>
  </si>
  <si>
    <t>Added EDP (ELI:EDP) as suggested by Mark.</t>
  </si>
  <si>
    <t>Added Fuchs Petroclub SE (AMS:FUR) as suggested by Mark.</t>
  </si>
  <si>
    <t>Added Henkel AG &amp; Co KGaA (ETR:HEN3) as suggested by Philip.</t>
  </si>
  <si>
    <t>Added Beiersdorf AG (ETR:BEI) as suggested by Philip</t>
  </si>
  <si>
    <t>Added Initex SA (BME:ITX) as suggested by mark.</t>
  </si>
  <si>
    <t>Added Obrascon Huarte Lain SA (BME:OHL) as sugggested by Mark.</t>
  </si>
  <si>
    <t>Added Recordati SpA (BIT:REC) as suggested by Mark.</t>
  </si>
  <si>
    <t>Added SCOR SE (EPA:SCR) as suggested by Mark.</t>
  </si>
  <si>
    <t>Added Sodexo SA (EPA:SW) as suggested by Mark.</t>
  </si>
  <si>
    <t>Added Software AG (ETR:SOW) as suggested by Mark.</t>
  </si>
  <si>
    <t>Disclaimer:</t>
  </si>
  <si>
    <t>While every effort is made to include correct and accurate information, mistakes can and do happen. Make sure to double-check every company's</t>
  </si>
  <si>
    <t>financials instead of solely relying on the information provided here.</t>
  </si>
  <si>
    <t>Data Sources</t>
  </si>
  <si>
    <t>Company</t>
  </si>
  <si>
    <t>The data used for this list is based on information freely available on the internet, but is always double-checked in the annual reports of the companies.</t>
  </si>
  <si>
    <t>Mergers, acquisitions, stock splits, and special dividends are taken into account whenever possible. They may distort dividend growth, however.</t>
  </si>
  <si>
    <t>Note on the introduction of the Euro on January 1, 1999</t>
  </si>
  <si>
    <t>Because the Euro was introduced on January 1st, 1999, many companies started reporting in the new pan-European currency in fiscal year 1999 only.</t>
  </si>
  <si>
    <t>As a result, it's often hard to track long streaks of dividend growth past 2000. On top of that, many European stock exchanges have been part of a</t>
  </si>
  <si>
    <t>Ticker</t>
  </si>
  <si>
    <t>consolidation movement, rendering historical information unavailable. Many growth streaks therefore end after 14 years even though the actual</t>
  </si>
  <si>
    <t>numbers of years could be much higher.</t>
  </si>
  <si>
    <t>Fundamentals</t>
  </si>
  <si>
    <t>Company Name</t>
  </si>
  <si>
    <t>Name of the company.</t>
  </si>
  <si>
    <t>Ticker Symbol</t>
  </si>
  <si>
    <t>The stock symbol under which the shares are traded.</t>
  </si>
  <si>
    <t>Country</t>
  </si>
  <si>
    <t>Sector</t>
  </si>
  <si>
    <t>Pay.</t>
  </si>
  <si>
    <t>The primary country where the company is listed on the stock market.</t>
  </si>
  <si>
    <t>The industry sector.</t>
  </si>
  <si>
    <t>No. Years</t>
  </si>
  <si>
    <t>The number of consecutive years of maintained or higher dividends.</t>
  </si>
  <si>
    <t>Price</t>
  </si>
  <si>
    <t>The stock price in €. Based on Google Finance.</t>
  </si>
  <si>
    <t>EPS</t>
  </si>
  <si>
    <t>The earnings per share in €. Based on Google Finance</t>
  </si>
  <si>
    <t>P/E</t>
  </si>
  <si>
    <t>No. Yrs.</t>
  </si>
  <si>
    <t>Price/earnings ratio. Based on Google Finance.</t>
  </si>
  <si>
    <t>Annual Dividend</t>
  </si>
  <si>
    <t>Annual dividend payments up until 2000.</t>
  </si>
  <si>
    <t>Reduced dividend</t>
  </si>
  <si>
    <t>Dividend Growth Rate</t>
  </si>
  <si>
    <t>Yield</t>
  </si>
  <si>
    <t>Payout</t>
  </si>
  <si>
    <t>Name</t>
  </si>
  <si>
    <t>Symbol</t>
  </si>
  <si>
    <t>Maintained payout</t>
  </si>
  <si>
    <t>Special occasion</t>
  </si>
  <si>
    <t>Growth Rate of the Dividend Payment on a 3-, 5-, and 10-year basis.</t>
  </si>
  <si>
    <t>Yield of the latest dividend payment.</t>
  </si>
  <si>
    <t>Payout ratio of the dividend when compared to the EPS.</t>
  </si>
  <si>
    <t>I</t>
  </si>
  <si>
    <t>M</t>
  </si>
  <si>
    <t>52w low</t>
  </si>
  <si>
    <t>52w high</t>
  </si>
  <si>
    <t>3 Yr.</t>
  </si>
  <si>
    <t>5 Yr.</t>
  </si>
  <si>
    <t>10 Yr.</t>
  </si>
  <si>
    <t>Ackermans &amp; van Haaren NV</t>
  </si>
  <si>
    <t>ACKB</t>
  </si>
  <si>
    <t>BE</t>
  </si>
  <si>
    <t>Financials</t>
  </si>
  <si>
    <t>Y</t>
  </si>
  <si>
    <t>Adidas AG</t>
  </si>
  <si>
    <t>ADS</t>
  </si>
  <si>
    <t>DE</t>
  </si>
  <si>
    <t>Consumer Cyclical</t>
  </si>
  <si>
    <t>Air Liquide SA</t>
  </si>
  <si>
    <t>AI</t>
  </si>
  <si>
    <t>FR</t>
  </si>
  <si>
    <t>Materials</t>
  </si>
  <si>
    <t>Allianz SE</t>
  </si>
  <si>
    <t>ALV</t>
  </si>
  <si>
    <t>Anheuser Busch Inbev SA</t>
  </si>
  <si>
    <t>ABI</t>
  </si>
  <si>
    <t>Consumer Defensive</t>
  </si>
  <si>
    <t>B</t>
  </si>
  <si>
    <t xml:space="preserve">AXA SA </t>
  </si>
  <si>
    <t>CS</t>
  </si>
  <si>
    <t>Axel Springer SE</t>
  </si>
  <si>
    <t>SPR</t>
  </si>
  <si>
    <t>BASF SE</t>
  </si>
  <si>
    <t>BAS</t>
  </si>
  <si>
    <t>Bayer AG</t>
  </si>
  <si>
    <t>BAYN</t>
  </si>
  <si>
    <t>Healthcare</t>
  </si>
  <si>
    <t>Bayerische Motoren Werke AG</t>
  </si>
  <si>
    <t>BMW</t>
  </si>
  <si>
    <t>Beiersdorf AG</t>
  </si>
  <si>
    <t>BEI</t>
  </si>
  <si>
    <t>Casino Guichard Perrachon SA</t>
  </si>
  <si>
    <t>CO</t>
  </si>
  <si>
    <t>Colruyt Group NV</t>
  </si>
  <si>
    <t>COLR</t>
  </si>
  <si>
    <t>D'Ieteren SA</t>
  </si>
  <si>
    <t>DIE</t>
  </si>
  <si>
    <t>Danone</t>
  </si>
  <si>
    <t>BN</t>
  </si>
  <si>
    <t>DSM</t>
  </si>
  <si>
    <t>NL</t>
  </si>
  <si>
    <t>EDP</t>
  </si>
  <si>
    <t>PT</t>
  </si>
  <si>
    <t>Utilities</t>
  </si>
  <si>
    <t>Elia System Operators NV</t>
  </si>
  <si>
    <t>ELI</t>
  </si>
  <si>
    <t>Enagas SA</t>
  </si>
  <si>
    <t>ENG</t>
  </si>
  <si>
    <t>ES</t>
  </si>
  <si>
    <t>Essilor International SA</t>
  </si>
  <si>
    <t>EI</t>
  </si>
  <si>
    <t>Fiskars Oyj Abp</t>
  </si>
  <si>
    <t>FIS1V</t>
  </si>
  <si>
    <t>FI</t>
  </si>
  <si>
    <t>Fortum Oyj</t>
  </si>
  <si>
    <t>FUM1V</t>
  </si>
  <si>
    <t>Fresenius SE &amp; Co KGaA</t>
  </si>
  <si>
    <t>FME</t>
  </si>
  <si>
    <t>Fuchs Petroclub SE</t>
  </si>
  <si>
    <t>FPE</t>
  </si>
  <si>
    <t>Glanbia plc</t>
  </si>
  <si>
    <t>GLB</t>
  </si>
  <si>
    <t>IR</t>
  </si>
  <si>
    <t>Groupe Bruxelles Lambert SA</t>
  </si>
  <si>
    <t>GBLB</t>
  </si>
  <si>
    <t>Henkel AG &amp; Co KGaA</t>
  </si>
  <si>
    <t>HEN3</t>
  </si>
  <si>
    <t>Hermes International SCA</t>
  </si>
  <si>
    <t>RMS</t>
  </si>
  <si>
    <t>Home Invest Belgium</t>
  </si>
  <si>
    <t>HOMI</t>
  </si>
  <si>
    <t>Inditex SA</t>
  </si>
  <si>
    <t>ITX</t>
  </si>
  <si>
    <t>Kerry Group pl</t>
  </si>
  <si>
    <t>KYGA</t>
  </si>
  <si>
    <t>Kinepolis Group NV</t>
  </si>
  <si>
    <t>KIN</t>
  </si>
  <si>
    <t>KONE Corporation</t>
  </si>
  <si>
    <t>KNEBV</t>
  </si>
  <si>
    <t>Industrials</t>
  </si>
  <si>
    <t>Koninklijke Ahold NV</t>
  </si>
  <si>
    <t>AH</t>
  </si>
  <si>
    <t>Koninklijke Philips NV</t>
  </si>
  <si>
    <t>PHIA</t>
  </si>
  <si>
    <t>L'Oreal</t>
  </si>
  <si>
    <t>OR</t>
  </si>
  <si>
    <t>Legrand SA</t>
  </si>
  <si>
    <t>LR</t>
  </si>
  <si>
    <t>Linde AG</t>
  </si>
  <si>
    <t>LIN</t>
  </si>
  <si>
    <t>Lotus Bakeries NV</t>
  </si>
  <si>
    <t>LOTB</t>
  </si>
  <si>
    <t>Louis Vuitton Moet Hennesy</t>
  </si>
  <si>
    <t>MC</t>
  </si>
  <si>
    <t>Michelin</t>
  </si>
  <si>
    <t>ML</t>
  </si>
  <si>
    <t>Munich RE</t>
  </si>
  <si>
    <t>MUV2</t>
  </si>
  <si>
    <t>Obrascon Huarte Lain SA</t>
  </si>
  <si>
    <t>OHL</t>
  </si>
  <si>
    <t>Pernod Ricard SA</t>
  </si>
  <si>
    <t>RI</t>
  </si>
  <si>
    <t>Recordati SpA</t>
  </si>
  <si>
    <t>REC</t>
  </si>
  <si>
    <t>IT</t>
  </si>
  <si>
    <t>Red Electrica Corporacion</t>
  </si>
  <si>
    <t>REE</t>
  </si>
  <si>
    <t>Reed Elsevier NV</t>
  </si>
  <si>
    <t>REN</t>
  </si>
  <si>
    <t>Communications</t>
  </si>
  <si>
    <t>Royal Dutch Shell plc</t>
  </si>
  <si>
    <t>RDSA</t>
  </si>
  <si>
    <t>Energy</t>
  </si>
  <si>
    <t>Q</t>
  </si>
  <si>
    <t>Sampo Group</t>
  </si>
  <si>
    <t>SAMAS</t>
  </si>
  <si>
    <t>Sanofi SA</t>
  </si>
  <si>
    <t>SAN</t>
  </si>
  <si>
    <t>SCOR SE</t>
  </si>
  <si>
    <t>SCR</t>
  </si>
  <si>
    <t>Siemens AG</t>
  </si>
  <si>
    <t>SIE</t>
  </si>
  <si>
    <t>Sodexo SA</t>
  </si>
  <si>
    <t>SW</t>
  </si>
  <si>
    <t>Sofina SA</t>
  </si>
  <si>
    <t>SOF</t>
  </si>
  <si>
    <t>Software AG</t>
  </si>
  <si>
    <t>SOW</t>
  </si>
  <si>
    <t>Technology</t>
  </si>
  <si>
    <t>Solvay SA</t>
  </si>
  <si>
    <t>SOLB</t>
  </si>
  <si>
    <t>Technip SA</t>
  </si>
  <si>
    <t>TEC</t>
  </si>
  <si>
    <t>Ter Beke NV</t>
  </si>
  <si>
    <t>TERB</t>
  </si>
  <si>
    <t>Texaf SA</t>
  </si>
  <si>
    <t>TEXF</t>
  </si>
  <si>
    <t>Total SA</t>
  </si>
  <si>
    <t>FP</t>
  </si>
  <si>
    <t>UCB SA</t>
  </si>
  <si>
    <t>UCB</t>
  </si>
  <si>
    <t>Unibail-Rodamco</t>
  </si>
  <si>
    <t>UL</t>
  </si>
  <si>
    <t>Unilever NV</t>
  </si>
  <si>
    <t>UNA</t>
  </si>
  <si>
    <t>Wereldhave Belgium CVA</t>
  </si>
  <si>
    <t>WEHB</t>
  </si>
  <si>
    <t>Wolters Kluwer</t>
  </si>
  <si>
    <t>WKL</t>
  </si>
  <si>
    <t>Average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</si>
</sst>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m/yy"/>
  </numFmts>
  <fonts count="20">
    <font>
      <sz val="10.0"/>
      <name val="Arial"/>
    </font>
    <font>
      <b/>
      <sz val="16.0"/>
      <color rgb="FFFFFFFF"/>
      <name val="Calibri"/>
    </font>
    <font/>
    <font>
      <sz val="11.0"/>
    </font>
    <font>
      <sz val="11.0"/>
      <color rgb="FF000000"/>
      <name val="Calibri"/>
    </font>
    <font>
      <sz val="9.0"/>
      <color rgb="FFFFFFFF"/>
      <name val="Calibri"/>
    </font>
    <font>
      <u/>
      <color rgb="FF0000FF"/>
    </font>
    <font>
      <b/>
      <color rgb="FFFF0000"/>
    </font>
    <font>
      <b/>
    </font>
    <font>
      <b/>
      <sz val="11.0"/>
      <color rgb="FFFFFFFF"/>
      <name val="Calibri"/>
    </font>
    <font>
      <b/>
      <sz val="9.0"/>
      <color rgb="FFFFFFFF"/>
      <name val="Calibri"/>
    </font>
    <font>
      <color rgb="FFFF0000"/>
    </font>
    <font>
      <color rgb="FFFF9900"/>
    </font>
    <font>
      <color rgb="FF70AD47"/>
    </font>
    <font>
      <sz val="9.0"/>
      <color rgb="FF000000"/>
      <name val="Calibri"/>
    </font>
    <font>
      <sz val="11.0"/>
      <name val="Calibri"/>
    </font>
    <font>
      <sz val="11.0"/>
      <color rgb="FFFF9900"/>
      <name val="Calibri"/>
    </font>
    <font>
      <sz val="11.0"/>
      <color rgb="FFFF0000"/>
      <name val="Calibri"/>
    </font>
    <font>
      <sz val="11.0"/>
      <color rgb="FF70AD47"/>
      <name val="Calibri"/>
    </font>
    <font>
      <b/>
      <sz val="11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70AD47"/>
        <bgColor rgb="FF70AD47"/>
      </patternFill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  <fill>
      <patternFill patternType="solid">
        <fgColor rgb="FFEAEAEA"/>
        <bgColor rgb="FFEAEAEA"/>
      </patternFill>
    </fill>
  </fills>
  <borders count="10">
    <border>
      <left/>
      <right/>
      <top/>
      <bottom/>
      <diagonal/>
    </border>
    <border>
      <left/>
      <right/>
      <top/>
      <bottom/>
    </border>
    <border>
      <left style="thin">
        <color rgb="FFD8D8D8"/>
      </left>
      <right style="thin">
        <color rgb="FFD8D8D8"/>
      </right>
      <top/>
      <bottom style="thin">
        <color rgb="FFD8D8D8"/>
      </bottom>
    </border>
    <border>
      <left style="thin">
        <color rgb="FFD8D8D8"/>
      </left>
      <right/>
      <top/>
      <bottom style="thin">
        <color rgb="FFD8D8D8"/>
      </bottom>
    </border>
    <border>
      <left style="thin">
        <color rgb="FFD8D8D8"/>
      </left>
      <right style="thick">
        <color rgb="FFD8D8D8"/>
      </right>
      <top/>
      <bottom style="thin">
        <color rgb="FFD8D8D8"/>
      </bottom>
    </border>
    <border>
      <left/>
      <right style="thin">
        <color rgb="FFD8D8D8"/>
      </right>
      <top/>
      <bottom style="thin">
        <color rgb="FFD8D8D8"/>
      </bottom>
    </border>
    <border>
      <left style="thick">
        <color rgb="FFD8D8D8"/>
      </left>
      <right/>
      <top/>
      <bottom style="thin">
        <color rgb="FFD8D8D8"/>
      </bottom>
    </border>
    <border>
      <left style="thick">
        <color rgb="FFD8D8D8"/>
      </left>
      <right style="thin">
        <color rgb="FFD8D8D8"/>
      </right>
      <top/>
      <bottom style="thin">
        <color rgb="FFD8D8D8"/>
      </bottom>
    </border>
    <border>
      <left style="thin">
        <color rgb="FFD8D8D8"/>
      </left>
      <right/>
      <top/>
      <bottom/>
    </border>
    <border>
      <left/>
      <right/>
      <top style="thick">
        <color rgb="FF70AD47"/>
      </top>
      <bottom/>
    </border>
  </borders>
  <cellStyleXfs count="1">
    <xf fillId="0" numFmtId="0" borderId="0" fontId="0"/>
  </cellStyleXfs>
  <cellXfs count="70">
    <xf fillId="0" numFmtId="0" borderId="0" fontId="0"/>
    <xf applyBorder="1" applyAlignment="1" fillId="2" xfId="0" numFmtId="0" borderId="1" applyFont="1" fontId="1" applyFill="1">
      <alignment vertical="center" horizontal="left"/>
    </xf>
    <xf applyBorder="1" applyAlignment="1" fillId="2" xfId="0" numFmtId="0" borderId="1" applyFont="1" fontId="1">
      <alignment vertical="center" horizontal="left"/>
    </xf>
    <xf applyAlignment="1" fillId="0" xfId="0" numFmtId="0" borderId="1" applyFont="1" fontId="2">
      <alignment/>
    </xf>
    <xf applyAlignment="1" fillId="3" xfId="0" numFmtId="0" borderId="1" applyFont="1" fontId="3" applyFill="1">
      <alignment/>
    </xf>
    <xf applyBorder="1" applyAlignment="1" fillId="2" xfId="0" numFmtId="0" borderId="1" applyFont="1" fontId="4">
      <alignment vertical="center"/>
    </xf>
    <xf applyAlignment="1" fillId="0" xfId="0" numFmtId="14" borderId="1" applyFont="1" fontId="2" applyNumberFormat="1">
      <alignment/>
    </xf>
    <xf applyBorder="1" applyAlignment="1" fillId="2" xfId="0" numFmtId="0" borderId="1" applyFont="1" fontId="5">
      <alignment vertical="center" horizontal="right"/>
    </xf>
    <xf applyAlignment="1" fillId="0" xfId="0" numFmtId="0" borderId="1" applyFont="1" fontId="4">
      <alignment vertical="center" horizontal="left"/>
    </xf>
    <xf applyAlignment="1" fillId="0" xfId="0" numFmtId="0" borderId="1" applyFont="1" fontId="6">
      <alignment/>
    </xf>
    <xf applyAlignment="1" fillId="0" xfId="0" numFmtId="0" borderId="1" applyFont="1" fontId="7">
      <alignment/>
    </xf>
    <xf applyAlignment="1" fillId="0" xfId="0" numFmtId="0" borderId="1" applyFont="1" fontId="4">
      <alignment vertical="center"/>
    </xf>
    <xf applyAlignment="1" fillId="0" xfId="0" numFmtId="0" borderId="1" applyFont="1" fontId="8">
      <alignment/>
    </xf>
    <xf applyBorder="1" applyAlignment="1" fillId="2" xfId="0" numFmtId="0" borderId="1" applyFont="1" fontId="9">
      <alignment vertical="center" horizontal="left"/>
    </xf>
    <xf applyBorder="1" applyAlignment="1" fillId="2" xfId="0" numFmtId="0" borderId="1" applyFont="1" fontId="10">
      <alignment vertical="center" horizontal="left"/>
    </xf>
    <xf applyBorder="1" applyAlignment="1" fillId="2" xfId="0" numFmtId="0" borderId="1" applyFont="1" fontId="10">
      <alignment vertical="center" horizontal="left"/>
    </xf>
    <xf applyBorder="1" applyAlignment="1" fillId="2" xfId="0" numFmtId="0" borderId="1" applyFont="1" fontId="10">
      <alignment vertical="center" horizontal="center"/>
    </xf>
    <xf applyAlignment="1" fillId="0" xfId="0" numFmtId="0" borderId="1" applyFont="1" fontId="11">
      <alignment/>
    </xf>
    <xf applyBorder="1" applyAlignment="1" fillId="2" xfId="0" numFmtId="0" borderId="1" applyFont="1" fontId="5">
      <alignment vertical="center" horizontal="left"/>
    </xf>
    <xf applyAlignment="1" fillId="0" xfId="0" numFmtId="0" borderId="1" applyFont="1" fontId="12">
      <alignment/>
    </xf>
    <xf applyBorder="1" applyAlignment="1" fillId="2" xfId="0" numFmtId="0" borderId="1" applyFont="1" fontId="5">
      <alignment vertical="center" horizontal="center"/>
    </xf>
    <xf applyAlignment="1" fillId="0" xfId="0" numFmtId="0" borderId="1" applyFont="1" fontId="13">
      <alignment/>
    </xf>
    <xf applyBorder="1" applyAlignment="1" fillId="2" xfId="0" numFmtId="0" borderId="1" applyFont="1" fontId="5">
      <alignment vertical="center" horizontal="center"/>
    </xf>
    <xf applyBorder="1" applyAlignment="1" fillId="2" xfId="0" numFmtId="164" borderId="1" applyFont="1" fontId="5" applyNumberFormat="1">
      <alignment vertical="center" horizontal="left"/>
    </xf>
    <xf applyAlignment="1" fillId="0" xfId="0" numFmtId="0" borderId="1" applyFont="1" fontId="4">
      <alignment vertical="center" horizontal="left"/>
    </xf>
    <xf applyBorder="1" applyAlignment="1" fillId="4" xfId="0" numFmtId="0" borderId="2" applyFont="1" fontId="4" applyFill="1">
      <alignment vertical="center" horizontal="center"/>
    </xf>
    <xf applyBorder="1" applyAlignment="1" fillId="4" xfId="0" numFmtId="0" borderId="3" applyFont="1" fontId="4">
      <alignment vertical="center" horizontal="center"/>
    </xf>
    <xf applyBorder="1" applyAlignment="1" fillId="4" xfId="0" numFmtId="0" borderId="3" applyFont="1" fontId="14">
      <alignment vertical="center" horizontal="left"/>
    </xf>
    <xf applyBorder="1" applyAlignment="1" fillId="4" xfId="0" numFmtId="0" borderId="3" applyFont="1" fontId="4">
      <alignment vertical="center" horizontal="center"/>
    </xf>
    <xf applyBorder="1" applyAlignment="1" fillId="4" xfId="0" numFmtId="0" borderId="4" applyFont="1" fontId="4">
      <alignment vertical="center" horizontal="center"/>
    </xf>
    <xf applyBorder="1" applyAlignment="1" fillId="4" xfId="0" numFmtId="39" borderId="5" applyFont="1" fontId="4" applyNumberFormat="1">
      <alignment vertical="center" horizontal="center"/>
    </xf>
    <xf applyBorder="1" applyAlignment="1" fillId="4" xfId="0" numFmtId="39" borderId="2" applyFont="1" fontId="4" applyNumberFormat="1">
      <alignment vertical="center" horizontal="center"/>
    </xf>
    <xf applyBorder="1" applyAlignment="1" fillId="4" xfId="0" numFmtId="39" borderId="3" applyFont="1" fontId="4" applyNumberFormat="1">
      <alignment vertical="center" horizontal="center"/>
    </xf>
    <xf applyBorder="1" applyAlignment="1" fillId="4" xfId="0" numFmtId="39" borderId="6" applyFont="1" fontId="4" applyNumberFormat="1">
      <alignment vertical="center" horizontal="center"/>
    </xf>
    <xf applyBorder="1" applyAlignment="1" fillId="4" xfId="0" numFmtId="39" borderId="4" applyFont="1" fontId="4" applyNumberFormat="1">
      <alignment vertical="center" horizontal="center"/>
    </xf>
    <xf applyBorder="1" applyAlignment="1" fillId="4" xfId="0" numFmtId="39" borderId="7" applyFont="1" fontId="15" applyNumberFormat="1">
      <alignment vertical="center" horizontal="center"/>
    </xf>
    <xf applyBorder="1" applyAlignment="1" fillId="4" xfId="0" numFmtId="39" borderId="5" applyFont="1" fontId="15" applyNumberFormat="1">
      <alignment vertical="center" horizontal="center"/>
    </xf>
    <xf applyBorder="1" applyAlignment="1" fillId="4" xfId="0" numFmtId="39" borderId="2" applyFont="1" fontId="15" applyNumberFormat="1">
      <alignment vertical="center" horizontal="center"/>
    </xf>
    <xf applyBorder="1" applyAlignment="1" fillId="4" xfId="0" numFmtId="39" borderId="2" applyFont="1" fontId="16" applyNumberFormat="1">
      <alignment vertical="center" horizontal="center"/>
    </xf>
    <xf applyBorder="1" applyAlignment="1" fillId="4" xfId="0" numFmtId="39" borderId="3" applyFont="1" fontId="15" applyNumberFormat="1">
      <alignment vertical="center" horizontal="center"/>
    </xf>
    <xf applyBorder="1" applyAlignment="1" fillId="5" xfId="0" numFmtId="10" borderId="8" applyFont="1" fontId="4" applyNumberFormat="1" applyFill="1">
      <alignment vertical="center" horizontal="center"/>
    </xf>
    <xf applyBorder="1" applyAlignment="1" fillId="5" xfId="0" numFmtId="10" borderId="1" applyFont="1" fontId="4" applyNumberFormat="1">
      <alignment vertical="center" horizontal="center"/>
    </xf>
    <xf applyBorder="1" applyAlignment="1" fillId="4" xfId="0" numFmtId="0" borderId="2" applyFont="1" fontId="4">
      <alignment vertical="center" horizontal="center"/>
    </xf>
    <xf applyBorder="1" applyAlignment="1" fillId="4" xfId="0" numFmtId="0" borderId="3" applyFont="1" fontId="4">
      <alignment vertical="center" horizontal="center"/>
    </xf>
    <xf applyBorder="1" applyAlignment="1" fillId="4" xfId="0" numFmtId="39" borderId="7" applyFont="1" fontId="4" applyNumberFormat="1">
      <alignment vertical="center" horizontal="center"/>
    </xf>
    <xf applyBorder="1" applyAlignment="1" fillId="4" xfId="0" numFmtId="39" borderId="2" applyFont="1" fontId="17" applyNumberFormat="1">
      <alignment vertical="center" horizontal="center"/>
    </xf>
    <xf applyBorder="1" applyAlignment="1" fillId="4" xfId="0" numFmtId="39" borderId="2" applyFont="1" fontId="16" applyNumberFormat="1">
      <alignment vertical="center" horizontal="center"/>
    </xf>
    <xf applyBorder="1" applyAlignment="1" fillId="4" xfId="0" numFmtId="39" borderId="7" applyFont="1" fontId="4" applyNumberFormat="1">
      <alignment vertical="center" horizontal="center"/>
    </xf>
    <xf applyBorder="1" applyAlignment="1" fillId="4" xfId="0" numFmtId="39" borderId="5" applyFont="1" fontId="4" applyNumberFormat="1">
      <alignment vertical="center" horizontal="center"/>
    </xf>
    <xf applyBorder="1" applyAlignment="1" fillId="4" xfId="0" numFmtId="39" borderId="2" applyFont="1" fontId="4" applyNumberFormat="1">
      <alignment vertical="center" horizontal="center"/>
    </xf>
    <xf applyBorder="1" applyAlignment="1" fillId="4" xfId="0" numFmtId="39" borderId="3" applyFont="1" fontId="4" applyNumberFormat="1">
      <alignment vertical="center" horizontal="center"/>
    </xf>
    <xf applyBorder="1" applyAlignment="1" fillId="4" xfId="0" numFmtId="39" borderId="5" applyFont="1" fontId="16" applyNumberFormat="1">
      <alignment vertical="center" horizontal="center"/>
    </xf>
    <xf applyBorder="1" applyAlignment="1" fillId="4" xfId="0" numFmtId="39" borderId="2" applyFont="1" fontId="17" applyNumberFormat="1">
      <alignment vertical="center" horizontal="center"/>
    </xf>
    <xf applyBorder="1" applyAlignment="1" fillId="4" xfId="0" numFmtId="39" borderId="2" applyFont="1" fontId="18" applyNumberFormat="1">
      <alignment vertical="center" horizontal="center"/>
    </xf>
    <xf applyBorder="1" applyAlignment="1" fillId="4" xfId="0" numFmtId="39" borderId="3" applyFont="1" fontId="17" applyNumberFormat="1">
      <alignment vertical="center" horizontal="center"/>
    </xf>
    <xf applyBorder="1" applyAlignment="1" fillId="4" xfId="0" numFmtId="39" borderId="5" applyFont="1" fontId="16" applyNumberFormat="1">
      <alignment vertical="center" horizontal="center"/>
    </xf>
    <xf applyBorder="1" applyAlignment="1" fillId="4" xfId="0" numFmtId="39" borderId="7" applyFont="1" fontId="16" applyNumberFormat="1">
      <alignment vertical="center" horizontal="center"/>
    </xf>
    <xf applyBorder="1" applyAlignment="1" fillId="4" xfId="0" numFmtId="39" borderId="5" applyFont="1" fontId="18" applyNumberFormat="1">
      <alignment vertical="center" horizontal="center"/>
    </xf>
    <xf applyBorder="1" applyAlignment="1" fillId="4" xfId="0" numFmtId="39" borderId="5" applyFont="1" fontId="4" applyNumberFormat="1">
      <alignment vertical="center" horizontal="center"/>
    </xf>
    <xf applyBorder="1" applyAlignment="1" fillId="4" xfId="0" numFmtId="39" borderId="7" applyFont="1" fontId="18" applyNumberFormat="1">
      <alignment vertical="center" horizontal="center"/>
    </xf>
    <xf applyBorder="1" applyAlignment="1" fillId="4" xfId="0" numFmtId="39" borderId="5" applyFont="1" fontId="18" applyNumberFormat="1">
      <alignment vertical="center" horizontal="center"/>
    </xf>
    <xf applyBorder="1" applyAlignment="1" fillId="4" xfId="0" numFmtId="39" borderId="3" applyFont="1" fontId="18" applyNumberFormat="1">
      <alignment vertical="center" horizontal="center"/>
    </xf>
    <xf applyBorder="1" applyAlignment="1" fillId="4" xfId="0" numFmtId="39" borderId="5" applyFont="1" fontId="16" applyNumberFormat="1">
      <alignment vertical="center" horizontal="center"/>
    </xf>
    <xf applyBorder="1" applyAlignment="1" fillId="4" xfId="0" numFmtId="39" borderId="2" applyFont="1" fontId="15" applyNumberFormat="1">
      <alignment vertical="center" horizontal="center"/>
    </xf>
    <xf applyBorder="1" applyAlignment="1" fillId="4" xfId="0" numFmtId="39" borderId="3" applyFont="1" fontId="16" applyNumberFormat="1">
      <alignment vertical="center" horizontal="center"/>
    </xf>
    <xf applyBorder="1" applyAlignment="1" fillId="5" xfId="0" numFmtId="0" borderId="9" applyFont="1" fontId="19">
      <alignment vertical="center" horizontal="right"/>
    </xf>
    <xf applyBorder="1" applyAlignment="1" fillId="5" xfId="0" numFmtId="0" borderId="9" applyFont="1" fontId="4">
      <alignment vertical="center"/>
    </xf>
    <xf applyBorder="1" applyAlignment="1" fillId="5" xfId="0" numFmtId="1" borderId="9" applyFont="1" fontId="4" applyNumberFormat="1">
      <alignment vertical="center" horizontal="center"/>
    </xf>
    <xf applyBorder="1" applyAlignment="1" fillId="5" xfId="0" numFmtId="2" borderId="9" applyFont="1" fontId="4" applyNumberFormat="1">
      <alignment vertical="center" horizontal="center"/>
    </xf>
    <xf applyBorder="1" applyAlignment="1" fillId="5" xfId="0" numFmtId="10" borderId="9" applyFont="1" fontId="4" applyNumberFormat="1">
      <alignment vertical="center" horizontal="center"/>
    </xf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3.xml" Type="http://schemas.openxmlformats.org/officeDocument/2006/relationships/worksheet" Id="rId3"/><Relationship Target="worksheets/sheet1.xml" Type="http://schemas.openxmlformats.org/officeDocument/2006/relationships/worksheet" Id="rId5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worksheetdrawing1.xml" Type="http://schemas.openxmlformats.org/officeDocument/2006/relationships/drawing" Id="rId1"/></Relationships>
</file>

<file path=xl/worksheets/_rels/sheet2.xml.rels><?xml version="1.0" encoding="UTF-8" standalone="yes"?><Relationships xmlns="http://schemas.openxmlformats.org/package/2006/relationships"><Relationship Target="../drawings/worksheetdrawing2.xml" Type="http://schemas.openxmlformats.org/officeDocument/2006/relationships/drawing" Id="rId2"/><Relationship Target="http://www.nomorewaffles.com" Type="http://schemas.openxmlformats.org/officeDocument/2006/relationships/hyperlink" TargetMode="External" Id="rId1"/></Relationships>
</file>

<file path=xl/worksheets/_rels/sheet3.xml.rels><?xml version="1.0" encoding="UTF-8" standalone="yes"?><Relationships xmlns="http://schemas.openxmlformats.org/package/2006/relationships"><Relationship Target="../drawings/worksheetdrawing3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7.29" defaultRowHeight="15.0"/>
  <sheetData>
    <row r="1">
      <c t="s" s="1" r="A1">
        <v>1</v>
      </c>
      <c s="2" r="B1"/>
      <c s="2" r="C1"/>
      <c s="2" r="D1"/>
      <c s="2" r="E1"/>
      <c s="2" r="F1"/>
      <c s="2" r="G1"/>
    </row>
    <row r="2">
      <c s="6" r="A2">
        <v>42049.0</v>
      </c>
      <c t="s" s="3" r="B2">
        <v>7</v>
      </c>
    </row>
    <row r="3">
      <c s="6" r="A3">
        <v>42049.0</v>
      </c>
      <c t="s" s="3" r="B3">
        <v>8</v>
      </c>
    </row>
    <row r="4">
      <c s="6" r="A4">
        <v>42049.0</v>
      </c>
      <c t="s" s="3" r="B4">
        <v>9</v>
      </c>
    </row>
    <row r="5">
      <c s="6" r="A5">
        <v>42049.0</v>
      </c>
      <c t="s" s="3" r="B5">
        <v>10</v>
      </c>
    </row>
    <row r="6">
      <c s="6" r="A6">
        <v>42049.0</v>
      </c>
      <c t="s" s="3" r="B6">
        <v>11</v>
      </c>
    </row>
    <row r="7">
      <c s="6" r="A7">
        <v>42050.0</v>
      </c>
      <c t="s" s="3" r="B7">
        <v>12</v>
      </c>
    </row>
    <row r="8">
      <c s="6" r="A8">
        <v>42056.0</v>
      </c>
      <c t="s" s="3" r="B8">
        <v>13</v>
      </c>
    </row>
    <row r="9">
      <c s="6" r="A9">
        <v>42056.0</v>
      </c>
      <c t="s" s="3" r="B9">
        <v>14</v>
      </c>
    </row>
    <row r="10">
      <c s="6" r="A10">
        <v>42056.0</v>
      </c>
      <c t="s" s="3" r="B10">
        <v>15</v>
      </c>
    </row>
    <row r="11">
      <c s="6" r="A11">
        <v>42056.0</v>
      </c>
      <c t="s" s="3" r="B11">
        <v>16</v>
      </c>
    </row>
    <row r="12">
      <c s="6" r="A12">
        <v>42074.0</v>
      </c>
      <c t="s" s="3" r="B12">
        <v>17</v>
      </c>
    </row>
    <row r="13">
      <c s="6" r="A13">
        <v>42074.0</v>
      </c>
      <c t="s" s="3" r="B13">
        <v>18</v>
      </c>
    </row>
    <row r="14">
      <c s="6" r="A14">
        <v>42074.0</v>
      </c>
      <c t="s" s="3" r="B14">
        <v>19</v>
      </c>
    </row>
    <row r="15">
      <c s="6" r="A15">
        <v>42074.0</v>
      </c>
      <c t="s" s="3" r="B15">
        <v>20</v>
      </c>
    </row>
    <row r="16">
      <c s="6" r="A16">
        <v>42074.0</v>
      </c>
      <c t="s" s="3" r="B16">
        <v>21</v>
      </c>
    </row>
    <row r="17">
      <c s="6" r="A17">
        <v>42074.0</v>
      </c>
      <c t="s" s="3" r="B17">
        <v>22</v>
      </c>
    </row>
    <row r="18">
      <c s="6" r="A18">
        <v>42074.0</v>
      </c>
      <c t="s" s="3" r="B18">
        <v>23</v>
      </c>
    </row>
    <row r="19">
      <c s="6" r="A19">
        <v>42074.0</v>
      </c>
      <c t="s" s="3" r="B19">
        <v>24</v>
      </c>
    </row>
    <row r="20">
      <c s="6" r="A20">
        <v>42074.0</v>
      </c>
      <c t="s" s="3" r="B20">
        <v>25</v>
      </c>
    </row>
    <row r="21">
      <c s="6" r="A21">
        <v>42074.0</v>
      </c>
      <c t="s" s="3" r="B21">
        <v>26</v>
      </c>
    </row>
    <row r="22">
      <c s="6" r="A22">
        <v>42074.0</v>
      </c>
      <c t="s" s="3" r="B22">
        <v>27</v>
      </c>
    </row>
    <row r="23">
      <c s="6" r="A23">
        <v>42074.0</v>
      </c>
      <c t="s" s="3" r="B23">
        <v>28</v>
      </c>
    </row>
    <row r="24">
      <c s="6" r="A24">
        <v>42074.0</v>
      </c>
      <c t="s" s="3" r="B24">
        <v>29</v>
      </c>
    </row>
    <row r="25">
      <c s="6" r="A25">
        <v>42074.0</v>
      </c>
      <c t="s" s="3" r="B25">
        <v>30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7.29" defaultRowHeight="15.0"/>
  <cols>
    <col min="1" customWidth="1" max="1" width="20.0"/>
    <col min="7" customWidth="1" max="7" width="17.29"/>
  </cols>
  <sheetData>
    <row r="1">
      <c t="s" s="1" r="A1">
        <v>0</v>
      </c>
      <c s="2" r="B1"/>
      <c s="2" r="C1"/>
      <c s="2" r="D1"/>
      <c s="2" r="E1"/>
      <c s="2" r="F1"/>
      <c s="2" r="G1"/>
    </row>
    <row r="2">
      <c t="s" s="3" r="A2">
        <v>3</v>
      </c>
    </row>
    <row r="3">
      <c t="s" s="4" r="A3">
        <v>4</v>
      </c>
    </row>
    <row r="4">
      <c s="3" r="A4"/>
    </row>
    <row r="5">
      <c t="s" s="3" r="A5">
        <v>5</v>
      </c>
    </row>
    <row r="6">
      <c t="s" s="9" r="A6">
        <v>6</v>
      </c>
    </row>
    <row r="7">
      <c s="10" r="A7"/>
    </row>
    <row r="8">
      <c t="s" s="10" r="A8">
        <v>31</v>
      </c>
    </row>
    <row r="9">
      <c t="s" s="3" r="A9">
        <v>32</v>
      </c>
    </row>
    <row r="10">
      <c t="s" s="3" r="A10">
        <v>33</v>
      </c>
    </row>
    <row r="12">
      <c t="s" s="12" r="A12">
        <v>34</v>
      </c>
      <c s="3" r="B12"/>
    </row>
    <row r="13">
      <c t="s" s="3" r="A13">
        <v>36</v>
      </c>
    </row>
    <row r="14">
      <c t="s" s="3" r="A14">
        <v>37</v>
      </c>
    </row>
    <row r="16">
      <c t="s" s="12" r="A16">
        <v>38</v>
      </c>
    </row>
    <row r="17">
      <c t="s" s="3" r="A17">
        <v>39</v>
      </c>
    </row>
    <row r="18">
      <c t="s" s="3" r="A18">
        <v>40</v>
      </c>
    </row>
    <row r="19">
      <c t="s" s="4" r="A19">
        <v>42</v>
      </c>
    </row>
    <row r="20">
      <c t="s" s="4" r="A20">
        <v>43</v>
      </c>
    </row>
    <row r="22">
      <c t="s" s="12" r="A22">
        <v>44</v>
      </c>
    </row>
    <row r="23">
      <c t="s" s="3" r="A23">
        <v>45</v>
      </c>
      <c t="s" s="3" r="B23">
        <v>46</v>
      </c>
    </row>
    <row r="24">
      <c t="s" s="3" r="A24">
        <v>47</v>
      </c>
      <c t="s" s="3" r="B24">
        <v>48</v>
      </c>
    </row>
    <row r="25">
      <c t="s" s="3" r="A25">
        <v>49</v>
      </c>
      <c t="s" s="3" r="B25">
        <v>52</v>
      </c>
    </row>
    <row r="26">
      <c t="s" s="3" r="A26">
        <v>50</v>
      </c>
      <c t="s" s="3" r="B26">
        <v>53</v>
      </c>
    </row>
    <row r="27">
      <c t="s" s="3" r="A27">
        <v>54</v>
      </c>
      <c t="s" s="3" r="B27">
        <v>55</v>
      </c>
    </row>
    <row r="28">
      <c t="s" s="3" r="A28">
        <v>56</v>
      </c>
      <c t="s" s="3" r="B28">
        <v>57</v>
      </c>
    </row>
    <row r="29">
      <c t="s" s="3" r="A29">
        <v>58</v>
      </c>
      <c t="s" s="3" r="B29">
        <v>59</v>
      </c>
    </row>
    <row r="30">
      <c t="s" s="3" r="A30">
        <v>60</v>
      </c>
      <c t="s" s="3" r="B30">
        <v>62</v>
      </c>
    </row>
    <row r="31">
      <c t="s" s="3" r="A31">
        <v>63</v>
      </c>
      <c t="s" s="3" r="B31">
        <v>64</v>
      </c>
    </row>
    <row r="32">
      <c t="s" s="17" r="B32">
        <v>65</v>
      </c>
    </row>
    <row r="33">
      <c t="s" s="19" r="B33">
        <v>71</v>
      </c>
    </row>
    <row r="34">
      <c t="s" s="21" r="B34">
        <v>72</v>
      </c>
    </row>
    <row r="35">
      <c t="s" s="3" r="A35">
        <v>66</v>
      </c>
      <c t="s" s="3" r="B35">
        <v>73</v>
      </c>
    </row>
    <row r="36">
      <c t="s" s="3" r="A36">
        <v>67</v>
      </c>
      <c t="s" s="3" r="B36">
        <v>74</v>
      </c>
    </row>
    <row r="37">
      <c t="s" s="3" r="A37">
        <v>68</v>
      </c>
      <c t="s" s="3" r="B37">
        <v>75</v>
      </c>
    </row>
  </sheetData>
  <hyperlinks>
    <hyperlink ref="A6" r:id="rId1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>
      <pane topLeftCell="D5" ySplit="4.0" xSplit="3.0" activePane="bottomRight" state="frozen"/>
      <selection sqref="D1" activeCell="D1" pane="topRight"/>
      <selection sqref="A5" activeCell="A5" pane="bottomLeft"/>
      <selection sqref="D5" activeCell="D5" pane="bottomRight"/>
    </sheetView>
  </sheetViews>
  <sheetFormatPr customHeight="1" defaultColWidth="17.29" defaultRowHeight="15.0"/>
  <cols>
    <col min="1" customWidth="1" max="1" width="35.71"/>
    <col min="2" customWidth="1" max="3" width="7.14"/>
    <col min="4" customWidth="1" max="4" width="21.43"/>
    <col min="5" customWidth="1" max="7" width="4.43"/>
    <col min="8" customWidth="1" max="10" width="7.57"/>
    <col min="11" customWidth="1" max="12" width="7.14"/>
    <col min="13" customWidth="1" max="27" width="5.43"/>
    <col min="28" customWidth="1" max="32" width="7.14"/>
  </cols>
  <sheetData>
    <row customHeight="1" r="1" ht="21.0">
      <c t="s" s="1" r="A1">
        <v>2</v>
      </c>
      <c s="2" r="B1"/>
      <c s="2" r="C1"/>
      <c s="2" r="D1"/>
      <c s="2" r="E1"/>
      <c s="2" r="F1"/>
      <c s="2" r="G1"/>
      <c s="5" r="H1"/>
      <c s="5" r="I1"/>
      <c s="5" r="J1"/>
      <c s="5" r="K1"/>
      <c s="5" r="L1"/>
      <c s="5" r="M1"/>
      <c s="5" r="N1"/>
      <c s="5" r="O1"/>
      <c s="5" r="P1"/>
      <c s="5" r="Q1"/>
      <c s="5" r="R1"/>
      <c s="5" r="S1"/>
      <c s="5" r="T1"/>
      <c s="5" r="U1"/>
      <c s="5" r="V1"/>
      <c s="5" r="W1"/>
      <c s="5" r="X1"/>
      <c s="5" r="Y1"/>
      <c s="5" r="Z1"/>
      <c s="5" r="AA1"/>
      <c s="5" r="AB1"/>
      <c s="5" r="AC1"/>
      <c s="5" r="AD1"/>
      <c s="5" r="AE1"/>
      <c s="7" r="AF1"/>
    </row>
    <row r="2">
      <c s="8" r="A2"/>
      <c s="11" r="B2"/>
      <c s="11" r="C2"/>
      <c s="11" r="D2"/>
      <c s="11" r="E2"/>
      <c s="11" r="F2"/>
      <c s="11" r="G2"/>
      <c s="11" r="H2"/>
      <c s="11" r="I2"/>
      <c s="11" r="J2"/>
      <c s="11" r="K2"/>
      <c s="11" r="L2"/>
      <c s="11" r="M2"/>
      <c s="11" r="N2"/>
      <c s="11" r="O2"/>
      <c s="11" r="P2"/>
      <c s="11" r="Q2"/>
      <c s="11" r="R2"/>
      <c s="11" r="S2"/>
      <c s="11" r="T2"/>
      <c s="11" r="U2"/>
      <c s="11" r="V2"/>
      <c s="11" r="W2"/>
      <c s="11" r="X2"/>
      <c s="11" r="Y2"/>
      <c s="11" r="Z2"/>
      <c s="11" r="AA2"/>
      <c s="11" r="AB2"/>
      <c s="11" r="AC2"/>
      <c s="11" r="AD2"/>
      <c s="11" r="AE2"/>
      <c s="11" r="AF2"/>
    </row>
    <row customHeight="1" r="3" ht="18.75">
      <c t="s" s="13" r="A3">
        <v>35</v>
      </c>
      <c t="s" s="14" r="B3">
        <v>41</v>
      </c>
      <c t="s" s="14" r="C3">
        <v>49</v>
      </c>
      <c t="s" s="14" r="D3">
        <v>50</v>
      </c>
      <c t="s" s="15" r="E3">
        <v>51</v>
      </c>
      <c t="s" s="15" r="F3">
        <v>61</v>
      </c>
      <c s="16" r="G3"/>
      <c t="s" s="14" r="H3">
        <v>56</v>
      </c>
      <c s="16" r="I3"/>
      <c s="16" r="J3"/>
      <c t="s" s="14" r="K3">
        <v>58</v>
      </c>
      <c t="s" s="14" r="L3">
        <v>60</v>
      </c>
      <c t="s" s="14" r="M3">
        <v>63</v>
      </c>
      <c s="14" r="N3"/>
      <c s="14" r="O3"/>
      <c s="14" r="P3"/>
      <c s="14" r="Q3"/>
      <c s="14" r="R3"/>
      <c s="14" r="S3"/>
      <c s="14" r="T3"/>
      <c s="14" r="U3"/>
      <c s="14" r="V3"/>
      <c s="14" r="W3"/>
      <c s="14" r="X3"/>
      <c s="14" r="Y3"/>
      <c s="14" r="Z3"/>
      <c s="14" r="AA3"/>
      <c t="s" s="14" r="AB3">
        <v>66</v>
      </c>
      <c s="16" r="AC3"/>
      <c s="16" r="AD3"/>
      <c t="s" s="14" r="AE3">
        <v>67</v>
      </c>
      <c t="s" s="14" r="AF3">
        <v>68</v>
      </c>
    </row>
    <row customHeight="1" r="4" ht="18.75">
      <c t="s" s="13" r="A4">
        <v>69</v>
      </c>
      <c t="s" s="18" r="B4">
        <v>70</v>
      </c>
      <c s="20" r="C4"/>
      <c s="20" r="D4"/>
      <c s="22" r="E4"/>
      <c t="s" s="22" r="F4">
        <v>76</v>
      </c>
      <c t="s" s="22" r="G4">
        <v>77</v>
      </c>
      <c t="str" s="23" r="H4">
        <f>NOW()</f>
        <v>11/03/15</v>
      </c>
      <c t="s" s="18" r="I4">
        <v>78</v>
      </c>
      <c t="s" s="18" r="J4">
        <v>79</v>
      </c>
      <c s="20" r="K4"/>
      <c s="20" r="L4"/>
      <c s="20" r="M4">
        <v>2014.0</v>
      </c>
      <c s="20" r="N4">
        <v>2013.0</v>
      </c>
      <c s="20" r="O4">
        <v>2012.0</v>
      </c>
      <c s="20" r="P4">
        <v>2011.0</v>
      </c>
      <c s="20" r="Q4">
        <v>2010.0</v>
      </c>
      <c s="20" r="R4">
        <v>2009.0</v>
      </c>
      <c s="20" r="S4">
        <v>2008.0</v>
      </c>
      <c s="20" r="T4">
        <v>2007.0</v>
      </c>
      <c s="20" r="U4">
        <v>2006.0</v>
      </c>
      <c s="20" r="V4">
        <v>2005.0</v>
      </c>
      <c s="20" r="W4">
        <v>2004.0</v>
      </c>
      <c s="20" r="X4">
        <v>2003.0</v>
      </c>
      <c s="20" r="Y4">
        <v>2002.0</v>
      </c>
      <c s="20" r="Z4">
        <v>2001.0</v>
      </c>
      <c s="20" r="AA4">
        <v>2000.0</v>
      </c>
      <c t="s" s="18" r="AB4">
        <v>80</v>
      </c>
      <c t="s" s="18" r="AC4">
        <v>81</v>
      </c>
      <c t="s" s="18" r="AD4">
        <v>82</v>
      </c>
      <c s="18" r="AE4"/>
      <c s="20" r="AF4"/>
    </row>
    <row customHeight="1" r="5" ht="18.75">
      <c t="s" s="24" r="A5">
        <v>83</v>
      </c>
      <c t="s" s="25" r="B5">
        <v>84</v>
      </c>
      <c t="s" s="26" r="C5">
        <v>85</v>
      </c>
      <c t="s" s="27" r="D5">
        <v>86</v>
      </c>
      <c t="s" s="28" r="E5">
        <v>87</v>
      </c>
      <c s="28" r="F5">
        <v>5.0</v>
      </c>
      <c s="29" r="G5">
        <v>14.0</v>
      </c>
      <c t="str" s="30" r="H5">
        <v> 110.10 </v>
      </c>
      <c t="str" s="31" r="I5">
        <v> 83.70 </v>
      </c>
      <c t="str" s="32" r="J5">
        <v> 112.05 </v>
      </c>
      <c t="str" s="33" r="K5">
        <v> 6.46 </v>
      </c>
      <c t="str" s="34" r="L5">
        <v> 17.05 </v>
      </c>
      <c s="35" r="M5">
        <v>1.7</v>
      </c>
      <c s="36" r="N5">
        <v>1.67</v>
      </c>
      <c s="37" r="O5">
        <v>1.64</v>
      </c>
      <c s="37" r="P5">
        <v>1.55</v>
      </c>
      <c s="37" r="Q5">
        <v>1.44</v>
      </c>
      <c s="38" r="R5">
        <v>1.39</v>
      </c>
      <c s="37" r="S5">
        <v>1.39</v>
      </c>
      <c s="37" r="T5">
        <v>1.15</v>
      </c>
      <c s="37" r="U5">
        <v>0.9</v>
      </c>
      <c s="37" r="V5">
        <v>0.65</v>
      </c>
      <c s="37" r="W5">
        <v>0.54</v>
      </c>
      <c s="38" r="X5">
        <v>0.51</v>
      </c>
      <c s="39" r="Y5">
        <v>0.51</v>
      </c>
      <c s="39" r="Z5">
        <v>0.44</v>
      </c>
      <c s="37" r="AA5">
        <v>0.37</v>
      </c>
      <c t="str" s="40" r="AB5">
        <f ref="AB5:AB10" t="shared" si="1">IF(P5&gt;0,(M5/P5)^(1/3)-1,"-")</f>
        <v>3.13%</v>
      </c>
      <c t="str" s="41" r="AC5">
        <f ref="AC5:AC10" t="shared" si="2">IF(R5&gt;0,(M5/R5)^(1/5)-1,"-")</f>
        <v>4.11%</v>
      </c>
      <c t="str" s="41" r="AD5">
        <f ref="AD5:AD69" t="shared" si="3">IF(W5&gt;0,(M5/W5)^(1/10)-1,"-")</f>
        <v>12.15%</v>
      </c>
      <c t="str" s="41" r="AE5">
        <f ref="AE5:AE69" t="shared" si="4">M5/H5</f>
        <v>1.54%</v>
      </c>
      <c t="str" s="41" r="AF5">
        <f ref="AF5:AF69" t="shared" si="5">IF(K5&gt;0,M5/K5,"-")</f>
        <v>26.32%</v>
      </c>
    </row>
    <row customHeight="1" r="6" ht="18.75">
      <c t="s" s="8" r="A6">
        <v>88</v>
      </c>
      <c t="s" s="42" r="B6">
        <v>89</v>
      </c>
      <c t="s" s="43" r="C6">
        <v>90</v>
      </c>
      <c t="s" s="27" r="D6">
        <v>91</v>
      </c>
      <c t="s" s="28" r="E6">
        <v>87</v>
      </c>
      <c s="28" r="F6">
        <v>4.0</v>
      </c>
      <c s="29" r="G6">
        <v>4.0</v>
      </c>
      <c t="str" s="30" r="H6">
        <v> 71.36 </v>
      </c>
      <c t="str" s="31" r="I6">
        <v> 52.94 </v>
      </c>
      <c t="str" s="32" r="J6">
        <v> 80.42 </v>
      </c>
      <c t="str" s="33" r="K6">
        <v> 2.68 </v>
      </c>
      <c t="str" s="34" r="L6">
        <v> 26.63 </v>
      </c>
      <c s="44" r="M6">
        <v>1.5</v>
      </c>
      <c s="30" r="N6">
        <v>1.35</v>
      </c>
      <c s="31" r="O6">
        <v>1.0</v>
      </c>
      <c s="31" r="P6">
        <v>0.8</v>
      </c>
      <c s="45" r="Q6">
        <v>0.35</v>
      </c>
      <c s="46" r="R6">
        <v>0.5</v>
      </c>
      <c s="31" r="S6">
        <v>0.5</v>
      </c>
      <c s="31" r="T6">
        <v>0.42</v>
      </c>
      <c s="46" r="U6">
        <v>0.33</v>
      </c>
      <c s="31" r="V6">
        <v>0.33</v>
      </c>
      <c s="46" r="W6">
        <v>0.25</v>
      </c>
      <c s="31" r="X6">
        <v>0.25</v>
      </c>
      <c s="32" r="Y6"/>
      <c s="32" r="Z6"/>
      <c s="31" r="AA6"/>
      <c t="str" s="40" r="AB6">
        <f t="shared" si="1"/>
        <v>23.31%</v>
      </c>
      <c t="str" s="41" r="AC6">
        <f t="shared" si="2"/>
        <v>24.57%</v>
      </c>
      <c t="str" s="41" r="AD6">
        <f t="shared" si="3"/>
        <v>19.62%</v>
      </c>
      <c t="str" s="41" r="AE6">
        <f t="shared" si="4"/>
        <v>2.10%</v>
      </c>
      <c t="str" s="41" r="AF6">
        <f t="shared" si="5"/>
        <v>55.97%</v>
      </c>
    </row>
    <row customHeight="1" r="7" ht="18.75">
      <c t="s" s="24" r="A7">
        <v>92</v>
      </c>
      <c t="s" s="25" r="B7">
        <v>93</v>
      </c>
      <c t="s" s="26" r="C7">
        <v>94</v>
      </c>
      <c t="s" s="27" r="D7">
        <v>95</v>
      </c>
      <c t="s" s="28" r="E7">
        <v>87</v>
      </c>
      <c s="28" r="F7">
        <v>4.0</v>
      </c>
      <c s="29" r="G7">
        <v>30.0</v>
      </c>
      <c t="str" s="30" r="H7">
        <v> 121.10 </v>
      </c>
      <c t="str" s="31" r="I7">
        <v> 85.90 </v>
      </c>
      <c t="str" s="32" r="J7">
        <v> 121.35 </v>
      </c>
      <c t="str" s="33" r="K7">
        <v> 4.84 </v>
      </c>
      <c t="str" s="34" r="L7">
        <v> 25.02 </v>
      </c>
      <c s="47" r="M7">
        <v>2.55</v>
      </c>
      <c s="48" r="N7">
        <v>2.5</v>
      </c>
      <c s="49" r="O7">
        <v>2.27</v>
      </c>
      <c s="49" r="P7">
        <v>2.13</v>
      </c>
      <c s="38" r="Q7">
        <v>1.91</v>
      </c>
      <c s="49" r="R7">
        <v>1.91</v>
      </c>
      <c s="49" r="S7">
        <v>1.73</v>
      </c>
      <c s="49" r="T7">
        <v>1.54</v>
      </c>
      <c s="49" r="U7">
        <v>1.35</v>
      </c>
      <c s="49" r="V7">
        <v>1.22</v>
      </c>
      <c s="49" r="W7"/>
      <c s="49" r="X7"/>
      <c s="50" r="Y7"/>
      <c s="50" r="Z7"/>
      <c s="49" r="AA7"/>
      <c t="str" s="40" r="AB7">
        <f t="shared" si="1"/>
        <v>6.18%</v>
      </c>
      <c t="str" s="41" r="AC7">
        <f t="shared" si="2"/>
        <v>5.95%</v>
      </c>
      <c t="str" s="41" r="AD7">
        <f t="shared" si="3"/>
        <v>-</v>
      </c>
      <c t="str" s="41" r="AE7">
        <f t="shared" si="4"/>
        <v>2.11%</v>
      </c>
      <c t="str" s="41" r="AF7">
        <f t="shared" si="5"/>
        <v>52.69%</v>
      </c>
    </row>
    <row customHeight="1" r="8" ht="18.75">
      <c t="s" s="24" r="A8">
        <v>96</v>
      </c>
      <c t="s" s="25" r="B8">
        <v>97</v>
      </c>
      <c t="s" s="26" r="C8">
        <v>90</v>
      </c>
      <c t="s" s="27" r="D8">
        <v>86</v>
      </c>
      <c t="s" s="28" r="E8">
        <v>87</v>
      </c>
      <c s="28" r="F8">
        <v>1.0</v>
      </c>
      <c s="29" r="G8">
        <v>5.0</v>
      </c>
      <c t="str" s="30" r="H8">
        <v> 153.85 </v>
      </c>
      <c t="str" s="31" r="I8">
        <v> 115.78 </v>
      </c>
      <c t="str" s="32" r="J8">
        <v> 153.85 </v>
      </c>
      <c t="str" s="33" r="K8">
        <v> 13.62 </v>
      </c>
      <c t="str" s="34" r="L8">
        <v> 11.29 </v>
      </c>
      <c s="35" r="M8">
        <v>5.3</v>
      </c>
      <c s="51" r="N8">
        <v>4.5</v>
      </c>
      <c s="38" r="O8">
        <v>4.5</v>
      </c>
      <c s="37" r="P8">
        <v>4.5</v>
      </c>
      <c s="37" r="Q8">
        <v>4.1</v>
      </c>
      <c s="52" r="R8">
        <v>3.5</v>
      </c>
      <c s="37" r="S8">
        <v>5.5</v>
      </c>
      <c s="37" r="T8">
        <v>3.8</v>
      </c>
      <c s="37" r="U8">
        <v>2.0</v>
      </c>
      <c s="37" r="V8">
        <v>1.75</v>
      </c>
      <c s="38" r="W8">
        <v>1.5</v>
      </c>
      <c s="38" r="X8">
        <v>1.5</v>
      </c>
      <c s="39" r="Y8">
        <v>1.5</v>
      </c>
      <c s="39" r="Z8"/>
      <c s="37" r="AA8"/>
      <c t="str" s="40" r="AB8">
        <f t="shared" si="1"/>
        <v>5.61%</v>
      </c>
      <c t="str" s="41" r="AC8">
        <f t="shared" si="2"/>
        <v>8.65%</v>
      </c>
      <c t="str" s="41" r="AD8">
        <f t="shared" si="3"/>
        <v>13.45%</v>
      </c>
      <c t="str" s="41" r="AE8">
        <f t="shared" si="4"/>
        <v>3.44%</v>
      </c>
      <c t="str" s="41" r="AF8">
        <f t="shared" si="5"/>
        <v>38.91%</v>
      </c>
    </row>
    <row customHeight="1" r="9" ht="18.75">
      <c t="s" s="24" r="A9">
        <v>98</v>
      </c>
      <c t="s" s="25" r="B9">
        <v>99</v>
      </c>
      <c t="s" s="26" r="C9">
        <v>85</v>
      </c>
      <c t="s" s="27" r="D9">
        <v>100</v>
      </c>
      <c t="s" s="28" r="E9">
        <v>101</v>
      </c>
      <c s="28" r="F9">
        <v>14.0</v>
      </c>
      <c s="29" r="G9">
        <v>14.0</v>
      </c>
      <c t="str" s="30" r="H9">
        <v> 115.50 </v>
      </c>
      <c t="str" s="31" r="I9">
        <v> 71.50 </v>
      </c>
      <c t="str" s="32" r="J9">
        <v> 117.50 </v>
      </c>
      <c t="str" s="33" r="K9">
        <v> 5.21 </v>
      </c>
      <c t="str" s="34" r="L9">
        <v> 22.17 </v>
      </c>
      <c s="35" r="M9">
        <v>2.45</v>
      </c>
      <c s="36" r="N9">
        <v>2.3</v>
      </c>
      <c s="37" r="O9">
        <v>1.7</v>
      </c>
      <c s="37" r="P9">
        <v>1.2</v>
      </c>
      <c s="37" r="Q9">
        <v>0.8</v>
      </c>
      <c s="37" r="R9">
        <v>0.38</v>
      </c>
      <c s="37" r="S9">
        <v>0.28</v>
      </c>
      <c s="53" r="T9">
        <v>2.44</v>
      </c>
      <c s="37" r="U9">
        <v>0.72</v>
      </c>
      <c s="37" r="V9">
        <v>0.48</v>
      </c>
      <c s="37" r="W9">
        <v>0.39</v>
      </c>
      <c s="37" r="X9">
        <v>0.36</v>
      </c>
      <c s="39" r="Y9">
        <v>0.33</v>
      </c>
      <c s="39" r="Z9">
        <v>0.29</v>
      </c>
      <c s="37" r="AA9">
        <v>0.21</v>
      </c>
      <c t="str" s="40" r="AB9">
        <f t="shared" si="1"/>
        <v>26.86%</v>
      </c>
      <c t="str" s="41" r="AC9">
        <f t="shared" si="2"/>
        <v>45.17%</v>
      </c>
      <c t="str" s="41" r="AD9">
        <f t="shared" si="3"/>
        <v>20.17%</v>
      </c>
      <c t="str" s="41" r="AE9">
        <f t="shared" si="4"/>
        <v>2.12%</v>
      </c>
      <c t="str" s="41" r="AF9">
        <f t="shared" si="5"/>
        <v>47.02%</v>
      </c>
    </row>
    <row customHeight="1" r="10" ht="18.75">
      <c t="s" s="24" r="A10">
        <v>102</v>
      </c>
      <c t="s" s="25" r="B10">
        <v>103</v>
      </c>
      <c t="s" s="26" r="C10">
        <v>94</v>
      </c>
      <c t="s" s="27" r="D10">
        <v>86</v>
      </c>
      <c t="s" s="28" r="E10">
        <v>87</v>
      </c>
      <c s="28" r="F10">
        <v>2.0</v>
      </c>
      <c s="29" r="G10">
        <v>5.0</v>
      </c>
      <c t="str" s="30" r="H10">
        <v> 22.82 </v>
      </c>
      <c t="str" s="31" r="I10">
        <v> 16.42 </v>
      </c>
      <c t="str" s="32" r="J10">
        <v> 22.94 </v>
      </c>
      <c t="str" s="33" r="K10">
        <v> 1.94 </v>
      </c>
      <c t="str" s="34" r="L10">
        <v> 11.79 </v>
      </c>
      <c s="47" r="M10">
        <v>0.81</v>
      </c>
      <c s="48" r="N10">
        <v>0.72</v>
      </c>
      <c s="38" r="O10">
        <v>0.69</v>
      </c>
      <c s="49" r="P10">
        <v>0.69</v>
      </c>
      <c s="37" r="Q10">
        <v>0.55</v>
      </c>
      <c s="52" r="R10">
        <v>0.4</v>
      </c>
      <c s="49" r="S10">
        <v>1.2</v>
      </c>
      <c s="49" r="T10">
        <v>1.06</v>
      </c>
      <c s="49" r="U10">
        <v>0.88</v>
      </c>
      <c s="49" r="V10">
        <v>0.61</v>
      </c>
      <c s="49" r="W10">
        <v>0.38</v>
      </c>
      <c s="52" r="X10">
        <v>0.34</v>
      </c>
      <c s="50" r="Y10">
        <v>0.56</v>
      </c>
      <c s="50" r="Z10">
        <v>0.55</v>
      </c>
      <c s="49" r="AA10">
        <v>0.5</v>
      </c>
      <c t="str" s="40" r="AB10">
        <f t="shared" si="1"/>
        <v>5.49%</v>
      </c>
      <c t="str" s="41" r="AC10">
        <f t="shared" si="2"/>
        <v>15.16%</v>
      </c>
      <c t="str" s="41" r="AD10">
        <f t="shared" si="3"/>
        <v>7.86%</v>
      </c>
      <c t="str" s="41" r="AE10">
        <f t="shared" si="4"/>
        <v>3.55%</v>
      </c>
      <c t="str" s="41" r="AF10">
        <f t="shared" si="5"/>
        <v>41.75%</v>
      </c>
    </row>
    <row customHeight="1" r="11" ht="18.75">
      <c t="s" s="24" r="A11">
        <v>104</v>
      </c>
      <c t="s" s="25" r="B11">
        <v>105</v>
      </c>
      <c t="s" s="26" r="C11">
        <v>90</v>
      </c>
      <c t="s" s="27" r="D11">
        <v>91</v>
      </c>
      <c t="s" s="28" r="E11">
        <v>87</v>
      </c>
      <c s="28" r="F11">
        <v>1.0</v>
      </c>
      <c s="29" r="G11">
        <v>6.0</v>
      </c>
      <c t="str" s="30" r="H11">
        <v> 53.77 </v>
      </c>
      <c t="str" s="31" r="I11">
        <v> 40.48 </v>
      </c>
      <c t="str" s="32" r="J11">
        <v> 58.35 </v>
      </c>
      <c t="str" s="33" r="K11">
        <v> 1.33 </v>
      </c>
      <c t="str" s="34" r="L11">
        <v> 40.47 </v>
      </c>
      <c s="35" r="M11">
        <v>1.8</v>
      </c>
      <c s="51" r="N11">
        <v>1.7</v>
      </c>
      <c s="37" r="O11">
        <v>1.7</v>
      </c>
      <c s="37" r="P11">
        <v>1.6</v>
      </c>
      <c s="38" r="Q11">
        <v>1.5</v>
      </c>
      <c s="37" r="R11">
        <v>1.5</v>
      </c>
      <c s="37" r="S11">
        <v>1.0</v>
      </c>
      <c s="37" r="T11"/>
      <c s="37" r="U11"/>
      <c s="37" r="V11"/>
      <c s="37" r="W11"/>
      <c s="37" r="X11"/>
      <c s="39" r="Y11"/>
      <c s="39" r="Z11"/>
      <c s="37" r="AA11"/>
      <c t="str" s="40" r="AB11">
        <f>IF(O11&gt;0,(M11/O11)^(1/3)-1,"-")</f>
        <v>1.92%</v>
      </c>
      <c t="str" s="41" r="AC11">
        <f>IF(Q11&gt;0,(M11/Q11)^(1/5)-1,"-")</f>
        <v>3.71%</v>
      </c>
      <c t="str" s="41" r="AD11">
        <f t="shared" si="3"/>
        <v>-</v>
      </c>
      <c t="str" s="41" r="AE11">
        <f t="shared" si="4"/>
        <v>3.35%</v>
      </c>
      <c t="str" s="41" r="AF11">
        <f t="shared" si="5"/>
        <v>135.34%</v>
      </c>
    </row>
    <row customHeight="1" r="12" ht="18.75">
      <c t="s" s="8" r="A12">
        <v>106</v>
      </c>
      <c t="s" s="42" r="B12">
        <v>107</v>
      </c>
      <c t="s" s="43" r="C12">
        <v>90</v>
      </c>
      <c t="s" s="27" r="D12">
        <v>95</v>
      </c>
      <c t="s" s="28" r="E12">
        <v>87</v>
      </c>
      <c s="28" r="F12">
        <v>4.0</v>
      </c>
      <c s="29" r="G12">
        <v>4.0</v>
      </c>
      <c t="str" s="30" r="H12">
        <v> 90.48 </v>
      </c>
      <c t="str" s="31" r="I12">
        <v> 64.10 </v>
      </c>
      <c t="str" s="32" r="J12">
        <v> 90.62 </v>
      </c>
      <c t="str" s="33" r="K12">
        <v> 5.61 </v>
      </c>
      <c t="str" s="34" r="L12">
        <v> 16.12 </v>
      </c>
      <c s="44" r="M12">
        <v>2.7</v>
      </c>
      <c s="30" r="N12">
        <v>2.6</v>
      </c>
      <c s="31" r="O12">
        <v>2.5</v>
      </c>
      <c s="31" r="P12">
        <v>2.2</v>
      </c>
      <c s="45" r="Q12">
        <v>1.7</v>
      </c>
      <c s="46" r="R12">
        <v>1.95</v>
      </c>
      <c s="31" r="S12">
        <v>1.95</v>
      </c>
      <c s="31" r="T12">
        <v>1.5</v>
      </c>
      <c s="31" r="U12">
        <v>1.0</v>
      </c>
      <c s="31" r="V12">
        <v>0.85</v>
      </c>
      <c s="46" r="W12">
        <v>0.7</v>
      </c>
      <c s="49" r="X12">
        <v>0.7</v>
      </c>
      <c s="50" r="Y12">
        <v>0.65</v>
      </c>
      <c s="50" r="Z12"/>
      <c s="31" r="AA12"/>
      <c t="str" s="40" r="AB12">
        <f ref="AB12:AB15" t="shared" si="6">IF(P12&gt;0,(M12/P12)^(1/3)-1,"-")</f>
        <v>7.06%</v>
      </c>
      <c t="str" s="41" r="AC12">
        <f ref="AC12:AC15" t="shared" si="7">IF(R12&gt;0,(M12/R12)^(1/5)-1,"-")</f>
        <v>6.72%</v>
      </c>
      <c t="str" s="41" r="AD12">
        <f t="shared" si="3"/>
        <v>14.45%</v>
      </c>
      <c t="str" s="41" r="AE12">
        <f t="shared" si="4"/>
        <v>2.98%</v>
      </c>
      <c t="str" s="41" r="AF12">
        <f t="shared" si="5"/>
        <v>48.13%</v>
      </c>
    </row>
    <row customHeight="1" r="13" ht="18.75">
      <c t="s" s="8" r="A13">
        <v>108</v>
      </c>
      <c t="s" s="42" r="B13">
        <v>109</v>
      </c>
      <c t="s" s="43" r="C13">
        <v>90</v>
      </c>
      <c t="s" s="27" r="D13">
        <v>110</v>
      </c>
      <c t="s" s="28" r="E13">
        <v>87</v>
      </c>
      <c s="28" r="F13">
        <v>4.0</v>
      </c>
      <c s="29" r="G13">
        <v>10.0</v>
      </c>
      <c t="str" s="30" r="H13">
        <v> 141.10 </v>
      </c>
      <c t="str" s="31" r="I13">
        <v> 89.71 </v>
      </c>
      <c t="str" s="32" r="J13">
        <v> 141.40 </v>
      </c>
      <c t="str" s="33" r="K13">
        <v> 4.14 </v>
      </c>
      <c t="str" s="34" r="L13">
        <v> 34.06 </v>
      </c>
      <c s="44" r="M13">
        <v>2.1</v>
      </c>
      <c s="30" r="N13">
        <v>1.9</v>
      </c>
      <c s="31" r="O13">
        <v>1.65</v>
      </c>
      <c s="31" r="P13">
        <v>1.5</v>
      </c>
      <c s="46" r="Q13">
        <v>1.4</v>
      </c>
      <c s="31" r="R13">
        <v>1.4</v>
      </c>
      <c s="31" r="S13">
        <v>1.35</v>
      </c>
      <c s="31" r="T13">
        <v>1.0</v>
      </c>
      <c s="31" r="U13">
        <v>0.95</v>
      </c>
      <c s="31" r="V13">
        <v>0.55</v>
      </c>
      <c s="45" r="W13">
        <v>0.5</v>
      </c>
      <c s="38" r="X13">
        <v>0.9</v>
      </c>
      <c s="54" r="Y13">
        <v>0.9</v>
      </c>
      <c s="50" r="Z13">
        <v>1.4</v>
      </c>
      <c s="49" r="AA13">
        <v>1.3</v>
      </c>
      <c t="str" s="40" r="AB13">
        <f t="shared" si="6"/>
        <v>11.87%</v>
      </c>
      <c t="str" s="41" r="AC13">
        <f t="shared" si="7"/>
        <v>8.45%</v>
      </c>
      <c t="str" s="41" r="AD13">
        <f t="shared" si="3"/>
        <v>15.43%</v>
      </c>
      <c t="str" s="41" r="AE13">
        <f t="shared" si="4"/>
        <v>1.49%</v>
      </c>
      <c t="str" s="41" r="AF13">
        <f t="shared" si="5"/>
        <v>50.72%</v>
      </c>
    </row>
    <row customHeight="1" r="14" ht="18.75">
      <c t="s" s="24" r="A14">
        <v>111</v>
      </c>
      <c t="s" s="25" r="B14">
        <v>112</v>
      </c>
      <c t="s" s="26" r="C14">
        <v>90</v>
      </c>
      <c t="s" s="27" r="D14">
        <v>91</v>
      </c>
      <c t="s" s="28" r="E14">
        <v>87</v>
      </c>
      <c s="28" r="F14">
        <v>4.0</v>
      </c>
      <c s="29" r="G14">
        <v>5.0</v>
      </c>
      <c t="str" s="30" r="H14">
        <v> 119.35 </v>
      </c>
      <c t="str" s="31" r="I14">
        <v> 74.90 </v>
      </c>
      <c t="str" s="32" r="J14">
        <v> 119.65 </v>
      </c>
      <c t="str" s="33" r="K14">
        <v> 8.88 </v>
      </c>
      <c t="str" s="34" r="L14">
        <v> 13.43 </v>
      </c>
      <c s="35" r="M14">
        <v>2.6</v>
      </c>
      <c s="48" r="N14">
        <v>2.5</v>
      </c>
      <c s="49" r="O14">
        <v>2.3</v>
      </c>
      <c s="49" r="P14">
        <v>1.3</v>
      </c>
      <c s="38" r="Q14">
        <v>0.3</v>
      </c>
      <c s="52" r="R14">
        <v>0.3</v>
      </c>
      <c s="49" r="S14">
        <v>1.06</v>
      </c>
      <c s="49" r="T14">
        <v>0.7</v>
      </c>
      <c s="49" r="U14">
        <v>0.64</v>
      </c>
      <c s="49" r="V14">
        <v>0.62</v>
      </c>
      <c s="49" r="W14">
        <v>0.58</v>
      </c>
      <c s="38" r="X14">
        <v>0.52</v>
      </c>
      <c s="50" r="Y14">
        <v>0.52</v>
      </c>
      <c s="32" r="Z14"/>
      <c s="31" r="AA14"/>
      <c t="str" s="40" r="AB14">
        <f t="shared" si="6"/>
        <v>25.99%</v>
      </c>
      <c t="str" s="41" r="AC14">
        <f t="shared" si="7"/>
        <v>54.02%</v>
      </c>
      <c t="str" s="41" r="AD14">
        <f t="shared" si="3"/>
        <v>16.19%</v>
      </c>
      <c t="str" s="41" r="AE14">
        <f t="shared" si="4"/>
        <v>2.18%</v>
      </c>
      <c t="str" s="41" r="AF14">
        <f t="shared" si="5"/>
        <v>29.28%</v>
      </c>
    </row>
    <row customHeight="1" r="15" ht="18.75">
      <c t="s" s="24" r="A15">
        <v>113</v>
      </c>
      <c t="s" s="25" r="B15">
        <v>114</v>
      </c>
      <c t="s" s="26" r="C15">
        <v>90</v>
      </c>
      <c t="s" s="27" r="D15">
        <v>100</v>
      </c>
      <c t="s" s="28" r="E15">
        <v>87</v>
      </c>
      <c s="28" r="F15">
        <v>0.0</v>
      </c>
      <c s="29" r="G15">
        <v>12.0</v>
      </c>
      <c t="str" s="30" r="H15">
        <v> 79.99 </v>
      </c>
      <c t="str" s="31" r="I15">
        <v> 60.78 </v>
      </c>
      <c t="str" s="32" r="J15">
        <v> 80.24 </v>
      </c>
      <c t="str" s="33" r="K15">
        <v> 2.33 </v>
      </c>
      <c t="str" s="34" r="L15">
        <v> 34.30 </v>
      </c>
      <c s="55" r="M15">
        <v>0.7</v>
      </c>
      <c s="55" r="N15">
        <v>0.7</v>
      </c>
      <c s="38" r="O15">
        <v>0.7</v>
      </c>
      <c s="38" r="P15">
        <v>0.7</v>
      </c>
      <c s="38" r="Q15">
        <v>0.7</v>
      </c>
      <c s="53" r="R15">
        <v>0.7</v>
      </c>
      <c s="49" r="S15">
        <v>0.7</v>
      </c>
      <c s="49" r="T15">
        <v>0.6</v>
      </c>
      <c s="49" r="U15">
        <v>0.57</v>
      </c>
      <c s="38" r="V15">
        <v>0.53</v>
      </c>
      <c s="49" r="W15">
        <v>0.53</v>
      </c>
      <c s="49" r="X15">
        <v>0.47</v>
      </c>
      <c s="50" r="Y15">
        <v>0.43</v>
      </c>
      <c s="50" r="Z15"/>
      <c s="49" r="AA15"/>
      <c t="str" s="40" r="AB15">
        <f t="shared" si="6"/>
        <v>0.00%</v>
      </c>
      <c t="str" s="41" r="AC15">
        <f t="shared" si="7"/>
        <v>0.00%</v>
      </c>
      <c t="str" s="41" r="AD15">
        <f t="shared" si="3"/>
        <v>2.82%</v>
      </c>
      <c t="str" s="41" r="AE15">
        <f t="shared" si="4"/>
        <v>0.88%</v>
      </c>
      <c t="str" s="41" r="AF15">
        <f t="shared" si="5"/>
        <v>30.04%</v>
      </c>
    </row>
    <row customHeight="1" r="16" ht="18.75">
      <c t="s" s="24" r="A16">
        <v>115</v>
      </c>
      <c t="s" s="25" r="B16">
        <v>116</v>
      </c>
      <c t="s" s="26" r="C16">
        <v>94</v>
      </c>
      <c t="s" s="27" r="D16">
        <v>100</v>
      </c>
      <c t="s" s="28" r="E16">
        <v>87</v>
      </c>
      <c s="28" r="F16">
        <v>1.0</v>
      </c>
      <c s="29" r="G16">
        <v>15.0</v>
      </c>
      <c t="str" s="30" r="H16">
        <v> 84.79 </v>
      </c>
      <c t="str" s="31" r="I16">
        <v> 70.02 </v>
      </c>
      <c t="str" s="32" r="J16">
        <v> 97.53 </v>
      </c>
      <c t="str" s="33" r="K16">
        <v> 1.89 </v>
      </c>
      <c t="str" s="34" r="L16">
        <v> 44.75 </v>
      </c>
      <c s="36" r="M16">
        <v>3.12</v>
      </c>
      <c s="38" r="N16">
        <v>3.0</v>
      </c>
      <c s="37" r="O16">
        <v>3.0</v>
      </c>
      <c s="37" r="P16">
        <v>2.78</v>
      </c>
      <c s="37" r="Q16">
        <v>2.65</v>
      </c>
      <c s="37" r="R16">
        <v>2.53</v>
      </c>
      <c s="37" r="S16">
        <v>2.3</v>
      </c>
      <c s="37" r="T16">
        <v>2.15</v>
      </c>
      <c s="38" r="U16">
        <v>2.08</v>
      </c>
      <c s="37" r="V16">
        <v>2.08</v>
      </c>
      <c s="37" r="W16">
        <v>1.98</v>
      </c>
      <c s="37" r="X16">
        <v>1.8</v>
      </c>
      <c s="39" r="Y16">
        <v>1.54</v>
      </c>
      <c s="39" r="Z16">
        <v>1.33</v>
      </c>
      <c s="37" r="AA16">
        <v>1.27</v>
      </c>
      <c t="str" s="40" r="AB16">
        <f>IF(O16&gt;0,(M16/O16)^(1/3)-1,"-")</f>
        <v>1.32%</v>
      </c>
      <c t="str" s="41" r="AC16">
        <f>IF(Q16&gt;0,(M16/Q16)^(1/5)-1,"-")</f>
        <v>3.32%</v>
      </c>
      <c t="str" s="41" r="AD16">
        <f t="shared" si="3"/>
        <v>4.65%</v>
      </c>
      <c t="str" s="41" r="AE16">
        <f t="shared" si="4"/>
        <v>3.68%</v>
      </c>
      <c t="str" s="41" r="AF16">
        <f t="shared" si="5"/>
        <v>165.08%</v>
      </c>
    </row>
    <row customHeight="1" r="17" ht="18.75">
      <c t="s" s="24" r="A17">
        <v>117</v>
      </c>
      <c t="s" s="42" r="B17">
        <v>118</v>
      </c>
      <c t="s" s="43" r="C17">
        <v>85</v>
      </c>
      <c t="s" s="27" r="D17">
        <v>100</v>
      </c>
      <c t="s" s="28" r="E17">
        <v>87</v>
      </c>
      <c s="28" r="F17">
        <v>0.0</v>
      </c>
      <c s="29" r="G17">
        <v>11.0</v>
      </c>
      <c t="str" s="30" r="H17">
        <v> 41.13 </v>
      </c>
      <c t="str" s="31" r="I17">
        <v> 32.12 </v>
      </c>
      <c t="str" s="32" r="J17">
        <v> 42.79 </v>
      </c>
      <c t="str" s="33" r="K17">
        <v> 2.30 </v>
      </c>
      <c t="str" s="34" r="L17">
        <v> 17.87 </v>
      </c>
      <c s="56" r="M17">
        <v>1.0</v>
      </c>
      <c s="30" r="N17">
        <v>1.0</v>
      </c>
      <c s="31" r="O17">
        <v>0.95</v>
      </c>
      <c s="31" r="P17">
        <v>0.92</v>
      </c>
      <c s="31" r="Q17">
        <v>0.8960000000000001</v>
      </c>
      <c s="31" r="R17">
        <v>0.808</v>
      </c>
      <c s="31" r="S17">
        <v>0.736</v>
      </c>
      <c s="31" r="T17">
        <v>0.648</v>
      </c>
      <c s="31" r="U17">
        <v>0.5519999999999999</v>
      </c>
      <c s="31" r="V17">
        <v>0.488</v>
      </c>
      <c s="31" r="W17">
        <v>0.4</v>
      </c>
      <c s="31" r="X17">
        <v>0.24</v>
      </c>
      <c s="32" r="Y17"/>
      <c s="32" r="Z17"/>
      <c s="31" r="AA17"/>
      <c t="str" s="40" r="AB17">
        <f ref="AB17:AB69" t="shared" si="8">IF(P17&gt;0,(M17/P17)^(1/3)-1,"-")</f>
        <v>2.82%</v>
      </c>
      <c t="str" s="41" r="AC17">
        <f ref="AC17:AC69" t="shared" si="9">IF(R17&gt;0,(M17/R17)^(1/5)-1,"-")</f>
        <v>4.36%</v>
      </c>
      <c t="str" s="41" r="AD17">
        <f t="shared" si="3"/>
        <v>9.60%</v>
      </c>
      <c t="str" s="41" r="AE17">
        <f t="shared" si="4"/>
        <v>2.43%</v>
      </c>
      <c t="str" s="41" r="AF17">
        <f t="shared" si="5"/>
        <v>43.48%</v>
      </c>
    </row>
    <row customHeight="1" r="18" ht="18.75">
      <c t="s" s="24" r="A18">
        <v>119</v>
      </c>
      <c t="s" s="25" r="B18">
        <v>120</v>
      </c>
      <c t="s" s="26" r="C18">
        <v>85</v>
      </c>
      <c t="s" s="27" r="D18">
        <v>91</v>
      </c>
      <c t="s" s="28" r="E18">
        <v>87</v>
      </c>
      <c s="28" r="F18">
        <v>0.0</v>
      </c>
      <c s="29" r="G18">
        <v>9.0</v>
      </c>
      <c t="str" s="30" r="H18">
        <v> 33.96 </v>
      </c>
      <c t="str" s="31" r="I18">
        <v> 27.16 </v>
      </c>
      <c t="str" s="32" r="J18">
        <v> 34.50 </v>
      </c>
      <c t="str" s="33" r="K18">
        <v> 1.83 </v>
      </c>
      <c t="str" s="34" r="L18">
        <v> 18.59 </v>
      </c>
      <c s="56" r="M18">
        <v>0.8</v>
      </c>
      <c s="51" r="N18">
        <v>0.8</v>
      </c>
      <c s="37" r="O18">
        <v>0.8</v>
      </c>
      <c s="37" r="P18">
        <v>0.43</v>
      </c>
      <c s="37" r="Q18">
        <v>0.33</v>
      </c>
      <c s="37" r="R18">
        <v>0.3</v>
      </c>
      <c s="37" r="S18">
        <v>0.3</v>
      </c>
      <c s="37" r="T18">
        <v>0.26</v>
      </c>
      <c s="37" r="U18">
        <v>0.24</v>
      </c>
      <c s="37" r="V18">
        <v>0.23</v>
      </c>
      <c s="37" r="W18"/>
      <c s="37" r="X18"/>
      <c s="39" r="Y18"/>
      <c s="39" r="Z18"/>
      <c s="37" r="AA18"/>
      <c t="str" s="40" r="AB18">
        <f t="shared" si="8"/>
        <v>22.99%</v>
      </c>
      <c t="str" s="41" r="AC18">
        <f t="shared" si="9"/>
        <v>21.67%</v>
      </c>
      <c t="str" s="41" r="AD18">
        <f t="shared" si="3"/>
        <v>-</v>
      </c>
      <c t="str" s="41" r="AE18">
        <f t="shared" si="4"/>
        <v>2.36%</v>
      </c>
      <c t="str" s="41" r="AF18">
        <f t="shared" si="5"/>
        <v>43.72%</v>
      </c>
    </row>
    <row customHeight="1" r="19" ht="18.75">
      <c t="s" s="8" r="A19">
        <v>121</v>
      </c>
      <c t="s" s="42" r="B19">
        <v>122</v>
      </c>
      <c t="s" s="43" r="C19">
        <v>94</v>
      </c>
      <c t="s" s="27" r="D19">
        <v>100</v>
      </c>
      <c t="s" s="28" r="E19">
        <v>87</v>
      </c>
      <c s="28" r="F19">
        <v>0.0</v>
      </c>
      <c s="29" r="G19">
        <v>14.0</v>
      </c>
      <c t="str" s="30" r="H19">
        <v> 61.97 </v>
      </c>
      <c t="str" s="31" r="I19">
        <v> 49.04 </v>
      </c>
      <c t="str" s="32" r="J19">
        <v> 62.62 </v>
      </c>
      <c t="str" s="33" r="K19">
        <v> 1.80 </v>
      </c>
      <c t="str" s="34" r="L19">
        <v> 34.41 </v>
      </c>
      <c s="56" r="M19">
        <v>1.45</v>
      </c>
      <c s="30" r="N19">
        <v>1.45</v>
      </c>
      <c s="31" r="O19">
        <v>1.39</v>
      </c>
      <c s="31" r="P19">
        <v>1.3</v>
      </c>
      <c s="46" r="Q19">
        <v>1.2</v>
      </c>
      <c s="31" r="R19">
        <v>1.2</v>
      </c>
      <c s="31" r="S19">
        <v>1.1</v>
      </c>
      <c s="31" r="T19">
        <v>1.0</v>
      </c>
      <c s="31" r="U19">
        <v>0.85</v>
      </c>
      <c s="31" r="V19">
        <v>0.68</v>
      </c>
      <c s="31" r="W19">
        <v>0.61</v>
      </c>
      <c s="31" r="X19">
        <v>0.58</v>
      </c>
      <c s="50" r="Y19">
        <v>0.52</v>
      </c>
      <c s="50" r="Z19">
        <v>0.48</v>
      </c>
      <c s="49" r="AA19">
        <v>0.44</v>
      </c>
      <c t="str" s="40" r="AB19">
        <f t="shared" si="8"/>
        <v>3.71%</v>
      </c>
      <c t="str" s="41" r="AC19">
        <f t="shared" si="9"/>
        <v>3.86%</v>
      </c>
      <c t="str" s="41" r="AD19">
        <f t="shared" si="3"/>
        <v>9.04%</v>
      </c>
      <c t="str" s="41" r="AE19">
        <f t="shared" si="4"/>
        <v>2.34%</v>
      </c>
      <c t="str" s="41" r="AF19">
        <f t="shared" si="5"/>
        <v>80.56%</v>
      </c>
    </row>
    <row customHeight="1" r="20" ht="18.75">
      <c t="s" s="24" r="A20">
        <v>123</v>
      </c>
      <c t="s" s="25" r="B20">
        <v>123</v>
      </c>
      <c t="s" s="26" r="C20">
        <v>124</v>
      </c>
      <c t="s" s="27" r="D20">
        <v>95</v>
      </c>
      <c t="s" s="28" r="E20">
        <v>101</v>
      </c>
      <c s="28" r="F20">
        <v>0.0</v>
      </c>
      <c s="29" r="G20">
        <v>4.0</v>
      </c>
      <c t="str" s="30" r="H20">
        <v> 51.33 </v>
      </c>
      <c t="str" s="31" r="I20">
        <v> 42.40 </v>
      </c>
      <c t="str" s="32" r="J20">
        <v> 54.00 </v>
      </c>
      <c t="str" s="33" r="K20">
        <v> 0.61 </v>
      </c>
      <c t="str" s="34" r="L20">
        <v> 84.03 </v>
      </c>
      <c s="56" r="M20">
        <v>1.65</v>
      </c>
      <c s="48" r="N20">
        <v>1.65</v>
      </c>
      <c s="49" r="O20">
        <v>1.5</v>
      </c>
      <c s="49" r="P20">
        <v>1.45</v>
      </c>
      <c s="49" r="Q20">
        <v>1.35</v>
      </c>
      <c s="49" r="R20"/>
      <c s="49" r="S20"/>
      <c s="49" r="T20"/>
      <c s="49" r="U20"/>
      <c s="49" r="V20"/>
      <c s="49" r="W20"/>
      <c s="49" r="X20"/>
      <c s="50" r="Y20"/>
      <c s="50" r="Z20"/>
      <c s="49" r="AA20"/>
      <c t="str" s="40" r="AB20">
        <f t="shared" si="8"/>
        <v>4.40%</v>
      </c>
      <c t="str" s="41" r="AC20">
        <f t="shared" si="9"/>
        <v>-</v>
      </c>
      <c t="str" s="41" r="AD20">
        <f t="shared" si="3"/>
        <v>-</v>
      </c>
      <c t="str" s="41" r="AE20">
        <f t="shared" si="4"/>
        <v>3.21%</v>
      </c>
      <c t="str" s="41" r="AF20">
        <f t="shared" si="5"/>
        <v>270.49%</v>
      </c>
    </row>
    <row customHeight="1" r="21" ht="18.75">
      <c t="s" s="24" r="A21">
        <v>125</v>
      </c>
      <c t="s" s="25" r="B21">
        <v>125</v>
      </c>
      <c t="s" s="26" r="C21">
        <v>126</v>
      </c>
      <c t="s" s="27" r="D21">
        <v>127</v>
      </c>
      <c t="s" s="28" r="E21">
        <v>87</v>
      </c>
      <c s="28" r="F21">
        <v>0.0</v>
      </c>
      <c s="29" r="G21">
        <v>11.0</v>
      </c>
      <c t="str" s="30" r="H21">
        <v> 3.38 </v>
      </c>
      <c t="str" s="31" r="I21">
        <v> 3.04 </v>
      </c>
      <c t="str" s="32" r="J21">
        <v> 3.75 </v>
      </c>
      <c t="str" s="33" r="K21">
        <v> 0.29 </v>
      </c>
      <c t="str" s="34" r="L21">
        <v> 11.74 </v>
      </c>
      <c s="56" r="M21">
        <v>0.185</v>
      </c>
      <c s="51" r="N21">
        <v>0.185</v>
      </c>
      <c s="49" r="O21">
        <v>0.185</v>
      </c>
      <c s="49" r="P21">
        <v>0.17</v>
      </c>
      <c s="49" r="Q21">
        <v>0.155</v>
      </c>
      <c s="49" r="R21">
        <v>0.14</v>
      </c>
      <c s="49" r="S21">
        <v>0.125</v>
      </c>
      <c s="49" r="T21">
        <v>0.11</v>
      </c>
      <c s="49" r="U21">
        <v>0.1</v>
      </c>
      <c s="49" r="V21">
        <v>0.09243</v>
      </c>
      <c s="49" r="W21">
        <v>0.09</v>
      </c>
      <c s="52" r="X21">
        <v>0.09</v>
      </c>
      <c s="54" r="Y21">
        <v>0.113</v>
      </c>
      <c s="50" r="Z21">
        <v>0.14</v>
      </c>
      <c s="49" r="AA21">
        <v>0.698</v>
      </c>
      <c t="str" s="40" r="AB21">
        <f t="shared" si="8"/>
        <v>2.86%</v>
      </c>
      <c t="str" s="41" r="AC21">
        <f t="shared" si="9"/>
        <v>5.73%</v>
      </c>
      <c t="str" s="41" r="AD21">
        <f t="shared" si="3"/>
        <v>7.47%</v>
      </c>
      <c t="str" s="41" r="AE21">
        <f t="shared" si="4"/>
        <v>5.47%</v>
      </c>
      <c t="str" s="41" r="AF21">
        <f t="shared" si="5"/>
        <v>63.79%</v>
      </c>
    </row>
    <row customHeight="1" r="22" ht="18.75">
      <c t="s" s="24" r="A22">
        <v>128</v>
      </c>
      <c t="s" s="25" r="B22">
        <v>129</v>
      </c>
      <c t="s" s="26" r="C22">
        <v>85</v>
      </c>
      <c t="s" s="27" r="D22">
        <v>127</v>
      </c>
      <c t="s" s="28" r="E22">
        <v>87</v>
      </c>
      <c s="28" r="F22">
        <v>1.0</v>
      </c>
      <c s="29" r="G22">
        <v>9.0</v>
      </c>
      <c t="str" s="30" r="H22">
        <v> 39.99 </v>
      </c>
      <c t="str" s="31" r="I22">
        <v> 34.79 </v>
      </c>
      <c t="str" s="32" r="J22">
        <v> 41.23 </v>
      </c>
      <c t="str" s="33" r="K22">
        <v> 2.84 </v>
      </c>
      <c t="str" s="34" r="L22">
        <v> 14.09 </v>
      </c>
      <c s="35" r="M22">
        <v>1.54</v>
      </c>
      <c s="51" r="N22">
        <v>1.47</v>
      </c>
      <c s="37" r="O22">
        <v>1.47</v>
      </c>
      <c s="37" r="P22">
        <v>1.4</v>
      </c>
      <c s="37" r="Q22">
        <v>1.38</v>
      </c>
      <c s="37" r="R22">
        <v>1.37</v>
      </c>
      <c s="37" r="S22">
        <v>1.3</v>
      </c>
      <c s="37" r="T22">
        <v>1.28</v>
      </c>
      <c s="38" r="U22">
        <v>1.27</v>
      </c>
      <c s="37" r="V22">
        <v>1.27</v>
      </c>
      <c s="53" r="W22"/>
      <c s="37" r="X22"/>
      <c s="39" r="Y22"/>
      <c s="39" r="Z22"/>
      <c s="37" r="AA22"/>
      <c t="str" s="40" r="AB22">
        <f t="shared" si="8"/>
        <v>3.23%</v>
      </c>
      <c t="str" s="41" r="AC22">
        <f t="shared" si="9"/>
        <v>2.37%</v>
      </c>
      <c t="str" s="41" r="AD22">
        <f t="shared" si="3"/>
        <v>-</v>
      </c>
      <c t="str" s="41" r="AE22">
        <f t="shared" si="4"/>
        <v>3.85%</v>
      </c>
      <c t="str" s="41" r="AF22">
        <f t="shared" si="5"/>
        <v>54.23%</v>
      </c>
    </row>
    <row customHeight="1" r="23" ht="18.75">
      <c t="s" s="24" r="A23">
        <v>130</v>
      </c>
      <c t="s" s="25" r="B23">
        <v>131</v>
      </c>
      <c t="s" s="26" r="C23">
        <v>132</v>
      </c>
      <c t="s" s="27" r="D23">
        <v>127</v>
      </c>
      <c t="s" s="28" r="E23">
        <v>101</v>
      </c>
      <c s="28" r="F23">
        <v>11.0</v>
      </c>
      <c s="29" r="G23">
        <v>11.0</v>
      </c>
      <c t="str" s="30" r="H23">
        <v> 26.36 </v>
      </c>
      <c t="str" s="31" r="I23">
        <v> 20.72 </v>
      </c>
      <c t="str" s="32" r="J23">
        <v> 28.55 </v>
      </c>
      <c t="str" s="33" r="K23">
        <v> 1.70 </v>
      </c>
      <c t="str" s="34" r="L23">
        <v> 15.48 </v>
      </c>
      <c s="35" r="M23">
        <v>1.283</v>
      </c>
      <c s="36" r="N23">
        <v>1.188</v>
      </c>
      <c s="37" r="O23">
        <v>1.04</v>
      </c>
      <c s="37" r="P23">
        <v>0.907</v>
      </c>
      <c s="37" r="Q23">
        <v>0.778</v>
      </c>
      <c s="37" r="R23">
        <v>0.674</v>
      </c>
      <c s="37" r="S23">
        <v>0.618</v>
      </c>
      <c s="37" r="T23">
        <v>0.471</v>
      </c>
      <c s="37" r="U23">
        <v>0.43</v>
      </c>
      <c s="37" r="V23">
        <v>0.361</v>
      </c>
      <c s="37" r="W23">
        <v>0.307</v>
      </c>
      <c s="37" r="X23">
        <v>0.26</v>
      </c>
      <c s="39" r="Y23"/>
      <c s="39" r="Z23"/>
      <c s="37" r="AA23"/>
      <c t="str" s="40" r="AB23">
        <f t="shared" si="8"/>
        <v>12.26%</v>
      </c>
      <c t="str" s="41" r="AC23">
        <f t="shared" si="9"/>
        <v>13.74%</v>
      </c>
      <c t="str" s="41" r="AD23">
        <f t="shared" si="3"/>
        <v>15.37%</v>
      </c>
      <c t="str" s="41" r="AE23">
        <f t="shared" si="4"/>
        <v>4.87%</v>
      </c>
      <c t="str" s="41" r="AF23">
        <f t="shared" si="5"/>
        <v>75.47%</v>
      </c>
    </row>
    <row customHeight="1" r="24" ht="18.75">
      <c t="s" s="24" r="A24">
        <v>133</v>
      </c>
      <c t="s" s="25" r="B24">
        <v>134</v>
      </c>
      <c t="s" s="26" r="C24">
        <v>94</v>
      </c>
      <c t="s" s="27" r="D24">
        <v>110</v>
      </c>
      <c t="s" s="28" r="E24">
        <v>87</v>
      </c>
      <c s="28" r="F24">
        <v>11.0</v>
      </c>
      <c s="29" r="G24">
        <v>11.0</v>
      </c>
      <c t="str" s="30" r="H24">
        <v> 106.65 </v>
      </c>
      <c t="str" s="31" r="I24">
        <v> 70.51 </v>
      </c>
      <c t="str" s="32" r="J24">
        <v> 107.20 </v>
      </c>
      <c t="str" s="33" r="K24">
        <v> 4.33 </v>
      </c>
      <c t="str" s="34" r="L24">
        <v> 24.64 </v>
      </c>
      <c s="48" r="M24">
        <v>0.94</v>
      </c>
      <c s="49" r="N24">
        <v>0.88</v>
      </c>
      <c s="49" r="O24">
        <v>0.85</v>
      </c>
      <c s="49" r="P24">
        <v>0.83</v>
      </c>
      <c s="49" r="Q24">
        <v>0.7</v>
      </c>
      <c s="49" r="R24">
        <v>0.66</v>
      </c>
      <c s="49" r="S24">
        <v>0.62</v>
      </c>
      <c s="49" r="T24">
        <v>0.55</v>
      </c>
      <c s="49" r="U24">
        <v>0.47</v>
      </c>
      <c s="49" r="V24">
        <v>0.38</v>
      </c>
      <c s="49" r="W24">
        <v>0.28</v>
      </c>
      <c s="49" r="X24">
        <v>0.25</v>
      </c>
      <c s="50" r="Y24"/>
      <c s="50" r="Z24"/>
      <c s="49" r="AA24"/>
      <c t="str" s="40" r="AB24">
        <f t="shared" si="8"/>
        <v>4.24%</v>
      </c>
      <c t="str" s="41" r="AC24">
        <f t="shared" si="9"/>
        <v>7.33%</v>
      </c>
      <c t="str" s="41" r="AD24">
        <f t="shared" si="3"/>
        <v>12.87%</v>
      </c>
      <c t="str" s="41" r="AE24">
        <f t="shared" si="4"/>
        <v>0.88%</v>
      </c>
      <c t="str" s="41" r="AF24">
        <f t="shared" si="5"/>
        <v>21.71%</v>
      </c>
    </row>
    <row customHeight="1" r="25" ht="18.75">
      <c t="s" s="24" r="A25">
        <v>135</v>
      </c>
      <c t="s" s="25" r="B25">
        <v>136</v>
      </c>
      <c t="s" s="26" r="C25">
        <v>137</v>
      </c>
      <c t="s" s="27" r="D25">
        <v>91</v>
      </c>
      <c t="s" s="28" r="E25">
        <v>87</v>
      </c>
      <c s="28" r="F25">
        <v>5.0</v>
      </c>
      <c s="29" r="G25">
        <v>5.0</v>
      </c>
      <c t="str" s="30" r="H25">
        <v> 18.55 </v>
      </c>
      <c t="str" s="31" r="I25">
        <v> 17.33 </v>
      </c>
      <c t="str" s="32" r="J25">
        <v> 22.30 </v>
      </c>
      <c t="str" s="33" r="K25">
        <v> 9.44 </v>
      </c>
      <c t="str" s="34" r="L25">
        <v> 1.97 </v>
      </c>
      <c s="57" r="M25">
        <v>0.67</v>
      </c>
      <c s="58" r="N25">
        <v>0.65</v>
      </c>
      <c s="53" r="O25">
        <v>0.62</v>
      </c>
      <c s="53" r="P25">
        <v>0.6</v>
      </c>
      <c s="49" r="Q25">
        <v>0.52</v>
      </c>
      <c s="52" r="R25">
        <v>0.5</v>
      </c>
      <c s="49" r="S25">
        <v>0.8</v>
      </c>
      <c s="52" r="T25">
        <v>0.6</v>
      </c>
      <c s="49" r="U25">
        <v>0.75</v>
      </c>
      <c s="52" r="V25">
        <v>0.3</v>
      </c>
      <c s="49" r="W25">
        <v>0.94</v>
      </c>
      <c s="49" r="X25">
        <v>0.79</v>
      </c>
      <c s="50" r="Y25"/>
      <c s="50" r="Z25"/>
      <c s="49" r="AA25"/>
      <c t="str" s="40" r="AB25">
        <f t="shared" si="8"/>
        <v>3.75%</v>
      </c>
      <c t="str" s="41" r="AC25">
        <f t="shared" si="9"/>
        <v>6.03%</v>
      </c>
      <c t="str" s="41" r="AD25">
        <f t="shared" si="3"/>
        <v>-3.33%</v>
      </c>
      <c t="str" s="41" r="AE25">
        <f t="shared" si="4"/>
        <v>3.61%</v>
      </c>
      <c t="str" s="41" r="AF25">
        <f t="shared" si="5"/>
        <v>7.10%</v>
      </c>
    </row>
    <row customHeight="1" r="26" ht="18.75">
      <c t="s" s="24" r="A26">
        <v>138</v>
      </c>
      <c t="s" s="25" r="B26">
        <v>139</v>
      </c>
      <c t="s" s="26" r="C26">
        <v>137</v>
      </c>
      <c t="s" s="27" r="D26">
        <v>127</v>
      </c>
      <c t="s" s="28" r="E26">
        <v>87</v>
      </c>
      <c s="28" r="F26">
        <v>1.0</v>
      </c>
      <c s="29" r="G26">
        <v>5.0</v>
      </c>
      <c t="str" s="30" r="H26">
        <v> 21.05 </v>
      </c>
      <c t="str" s="31" r="I26">
        <v> 15.13 </v>
      </c>
      <c t="str" s="32" r="J26">
        <v> 21.11 </v>
      </c>
      <c t="str" s="33" r="K26">
        <v> 3.56 </v>
      </c>
      <c t="str" s="34" r="L26">
        <v> 5.92 </v>
      </c>
      <c s="47" r="M26">
        <v>1.1</v>
      </c>
      <c s="51" r="N26">
        <v>1.0</v>
      </c>
      <c s="38" r="O26">
        <v>1.0</v>
      </c>
      <c s="38" r="P26">
        <v>1.0</v>
      </c>
      <c s="38" r="Q26">
        <v>1.0</v>
      </c>
      <c s="52" r="R26">
        <v>1.0</v>
      </c>
      <c s="49" r="S26">
        <v>1.35</v>
      </c>
      <c s="49" r="T26">
        <v>1.26</v>
      </c>
      <c s="53" r="U26">
        <v>1.12</v>
      </c>
      <c s="49" r="V26">
        <v>0.58</v>
      </c>
      <c s="49" r="W26">
        <v>0.42</v>
      </c>
      <c s="49" r="X26">
        <v>0.31</v>
      </c>
      <c s="50" r="Y26">
        <v>0.26</v>
      </c>
      <c s="50" r="Z26">
        <v>0.23</v>
      </c>
      <c s="49" r="AA26">
        <v>0.18</v>
      </c>
      <c t="str" s="40" r="AB26">
        <f t="shared" si="8"/>
        <v>3.23%</v>
      </c>
      <c t="str" s="41" r="AC26">
        <f t="shared" si="9"/>
        <v>1.92%</v>
      </c>
      <c t="str" s="41" r="AD26">
        <f t="shared" si="3"/>
        <v>10.11%</v>
      </c>
      <c t="str" s="41" r="AE26">
        <f t="shared" si="4"/>
        <v>5.23%</v>
      </c>
      <c t="str" s="41" r="AF26">
        <f t="shared" si="5"/>
        <v>30.90%</v>
      </c>
    </row>
    <row customHeight="1" r="27" ht="18.75">
      <c t="s" s="24" r="A27">
        <v>140</v>
      </c>
      <c t="s" s="25" r="B27">
        <v>141</v>
      </c>
      <c t="s" s="26" r="C27">
        <v>90</v>
      </c>
      <c t="s" s="27" r="D27">
        <v>110</v>
      </c>
      <c t="s" s="28" r="E27">
        <v>87</v>
      </c>
      <c s="28" r="F27">
        <v>17.0</v>
      </c>
      <c s="29" r="G27">
        <v>17.0</v>
      </c>
      <c t="str" s="30" r="H27">
        <v> 76.29 </v>
      </c>
      <c t="str" s="31" r="I27">
        <v> 46.79 </v>
      </c>
      <c t="str" s="32" r="J27">
        <v> 76.79 </v>
      </c>
      <c t="str" s="33" r="K27">
        <v> 2.56 </v>
      </c>
      <c t="str" s="34" r="L27">
        <v> 29.80 </v>
      </c>
      <c s="47" r="M27">
        <v>0.77</v>
      </c>
      <c s="48" r="N27">
        <v>0.75</v>
      </c>
      <c s="49" r="O27">
        <v>0.69</v>
      </c>
      <c s="49" r="P27">
        <v>0.65</v>
      </c>
      <c s="49" r="Q27">
        <v>0.61</v>
      </c>
      <c s="49" r="R27">
        <v>0.58</v>
      </c>
      <c s="49" r="S27">
        <v>0.54</v>
      </c>
      <c s="49" r="T27">
        <v>0.47</v>
      </c>
      <c s="49" r="U27">
        <v>0.41</v>
      </c>
      <c s="49" r="V27">
        <v>0.37</v>
      </c>
      <c s="49" r="W27">
        <v>0.34</v>
      </c>
      <c s="49" r="X27">
        <v>0.31</v>
      </c>
      <c s="50" r="Y27">
        <v>0.28</v>
      </c>
      <c s="50" r="Z27">
        <v>0.26</v>
      </c>
      <c s="49" r="AA27">
        <v>0.23</v>
      </c>
      <c t="str" s="40" r="AB27">
        <f t="shared" si="8"/>
        <v>5.81%</v>
      </c>
      <c t="str" s="41" r="AC27">
        <f t="shared" si="9"/>
        <v>5.83%</v>
      </c>
      <c t="str" s="41" r="AD27">
        <f t="shared" si="3"/>
        <v>8.52%</v>
      </c>
      <c t="str" s="41" r="AE27">
        <f t="shared" si="4"/>
        <v>1.01%</v>
      </c>
      <c t="str" s="41" r="AF27">
        <f t="shared" si="5"/>
        <v>30.08%</v>
      </c>
    </row>
    <row customHeight="1" r="28" ht="18.75">
      <c t="s" s="24" r="A28">
        <v>142</v>
      </c>
      <c t="s" s="25" r="B28">
        <v>143</v>
      </c>
      <c t="s" s="26" r="C28">
        <v>90</v>
      </c>
      <c t="s" s="27" r="D28">
        <v>95</v>
      </c>
      <c t="s" s="28" r="E28">
        <v>87</v>
      </c>
      <c s="28" r="F28">
        <v>12.0</v>
      </c>
      <c s="29" r="G28">
        <v>12.0</v>
      </c>
      <c t="str" s="30" r="H28">
        <v> 34.39 </v>
      </c>
      <c t="str" s="31" r="I28">
        <v> 24.77 </v>
      </c>
      <c t="str" s="32" r="J28">
        <v> 67.33 </v>
      </c>
      <c t="str" s="33" r="K28">
        <v> 1.55 </v>
      </c>
      <c t="str" s="34" r="L28">
        <v> 22.19 </v>
      </c>
      <c s="47" r="M28">
        <v>0.69</v>
      </c>
      <c s="48" r="N28">
        <v>0.64</v>
      </c>
      <c s="49" r="O28">
        <v>0.49</v>
      </c>
      <c s="49" r="P28">
        <v>0.44</v>
      </c>
      <c s="49" r="Q28">
        <v>0.27</v>
      </c>
      <c s="49" r="R28">
        <v>0.26</v>
      </c>
      <c s="49" r="S28">
        <v>0.24</v>
      </c>
      <c s="49" r="T28">
        <v>0.16</v>
      </c>
      <c s="49" r="U28">
        <v>0.1</v>
      </c>
      <c s="49" r="V28">
        <v>0.09</v>
      </c>
      <c s="49" r="W28">
        <v>0.09</v>
      </c>
      <c s="49" r="X28">
        <v>0.08</v>
      </c>
      <c s="50" r="Y28">
        <v>0.07</v>
      </c>
      <c s="50" r="Z28"/>
      <c s="49" r="AA28"/>
      <c t="str" s="40" r="AB28">
        <f t="shared" si="8"/>
        <v>16.18%</v>
      </c>
      <c t="str" s="41" r="AC28">
        <f t="shared" si="9"/>
        <v>21.56%</v>
      </c>
      <c t="str" s="41" r="AD28">
        <f t="shared" si="3"/>
        <v>22.59%</v>
      </c>
      <c t="str" s="41" r="AE28">
        <f t="shared" si="4"/>
        <v>2.01%</v>
      </c>
      <c t="str" s="41" r="AF28">
        <f t="shared" si="5"/>
        <v>44.52%</v>
      </c>
    </row>
    <row customHeight="1" r="29" ht="18.75">
      <c t="s" s="24" r="A29">
        <v>144</v>
      </c>
      <c t="s" s="25" r="B29">
        <v>145</v>
      </c>
      <c t="s" s="26" r="C29">
        <v>146</v>
      </c>
      <c t="s" s="27" r="D29">
        <v>100</v>
      </c>
      <c t="s" s="28" r="E29">
        <v>101</v>
      </c>
      <c s="28" r="F29">
        <v>4.0</v>
      </c>
      <c s="29" r="G29">
        <v>4.0</v>
      </c>
      <c t="str" s="30" r="H29">
        <v> 16.68 </v>
      </c>
      <c t="str" s="31" r="I29">
        <v> 10.40 </v>
      </c>
      <c t="str" s="32" r="J29">
        <v> 17.14 </v>
      </c>
      <c s="33" r="K29"/>
      <c s="34" r="L29"/>
      <c s="47" r="M29">
        <v>9.46</v>
      </c>
      <c s="48" r="N29">
        <v>8.6</v>
      </c>
      <c s="49" r="O29">
        <v>7.82</v>
      </c>
      <c s="49" r="P29">
        <v>6.98</v>
      </c>
      <c s="49" r="Q29">
        <v>6.65</v>
      </c>
      <c s="49" r="R29"/>
      <c s="49" r="S29"/>
      <c s="49" r="T29"/>
      <c s="49" r="U29"/>
      <c s="49" r="V29"/>
      <c s="49" r="W29"/>
      <c s="49" r="X29"/>
      <c s="50" r="Y29"/>
      <c s="50" r="Z29"/>
      <c s="49" r="AA29"/>
      <c t="str" s="40" r="AB29">
        <f t="shared" si="8"/>
        <v>10.67%</v>
      </c>
      <c t="str" s="41" r="AC29">
        <f t="shared" si="9"/>
        <v>-</v>
      </c>
      <c t="str" s="41" r="AD29">
        <f t="shared" si="3"/>
        <v>-</v>
      </c>
      <c t="str" s="41" r="AE29">
        <f t="shared" si="4"/>
        <v>56.71%</v>
      </c>
      <c t="str" s="41" r="AF29">
        <f t="shared" si="5"/>
        <v>-</v>
      </c>
    </row>
    <row customHeight="1" r="30" ht="18.75">
      <c t="s" s="24" r="A30">
        <v>147</v>
      </c>
      <c t="s" s="25" r="B30">
        <v>148</v>
      </c>
      <c t="s" s="26" r="C30">
        <v>85</v>
      </c>
      <c t="s" s="27" r="D30">
        <v>86</v>
      </c>
      <c t="s" s="28" r="E30">
        <v>87</v>
      </c>
      <c s="28" r="F30">
        <v>10.0</v>
      </c>
      <c s="29" r="G30">
        <v>10.0</v>
      </c>
      <c t="str" s="30" r="H30">
        <v> 77.85 </v>
      </c>
      <c t="str" s="31" r="I30">
        <v> 64.10 </v>
      </c>
      <c t="str" s="32" r="J30">
        <v> 78.89 </v>
      </c>
      <c t="str" s="33" r="K30">
        <v> 6.49 </v>
      </c>
      <c t="str" s="34" r="L30">
        <v> 12.00 </v>
      </c>
      <c s="35" r="M30">
        <v>2.72</v>
      </c>
      <c s="36" r="N30">
        <v>2.65</v>
      </c>
      <c s="37" r="O30">
        <v>2.6</v>
      </c>
      <c s="37" r="P30">
        <v>2.54</v>
      </c>
      <c s="37" r="Q30">
        <v>2.42</v>
      </c>
      <c s="37" r="R30">
        <v>2.3</v>
      </c>
      <c s="37" r="S30">
        <v>2.09</v>
      </c>
      <c s="37" r="T30">
        <v>1.9</v>
      </c>
      <c s="37" r="U30">
        <v>1.72</v>
      </c>
      <c s="37" r="V30">
        <v>1.6</v>
      </c>
      <c s="37" r="W30">
        <v>1.49</v>
      </c>
      <c s="37" r="X30"/>
      <c s="39" r="Y30"/>
      <c s="39" r="Z30"/>
      <c s="37" r="AA30"/>
      <c t="str" s="40" r="AB30">
        <f t="shared" si="8"/>
        <v>2.31%</v>
      </c>
      <c t="str" s="41" r="AC30">
        <f t="shared" si="9"/>
        <v>3.41%</v>
      </c>
      <c t="str" s="41" r="AD30">
        <f t="shared" si="3"/>
        <v>6.20%</v>
      </c>
      <c t="str" s="41" r="AE30">
        <f t="shared" si="4"/>
        <v>3.49%</v>
      </c>
      <c t="str" s="41" r="AF30">
        <f t="shared" si="5"/>
        <v>41.91%</v>
      </c>
    </row>
    <row customHeight="1" r="31" ht="18.75">
      <c t="s" s="24" r="A31">
        <v>149</v>
      </c>
      <c t="s" s="25" r="B31">
        <v>150</v>
      </c>
      <c t="s" s="26" r="C31">
        <v>90</v>
      </c>
      <c t="s" s="27" r="D31">
        <v>100</v>
      </c>
      <c t="s" s="28" r="E31">
        <v>87</v>
      </c>
      <c s="28" r="F31">
        <v>4.0</v>
      </c>
      <c s="29" r="G31">
        <v>12.0</v>
      </c>
      <c t="str" s="30" r="H31">
        <v> 105.40 </v>
      </c>
      <c t="str" s="31" r="I31">
        <v> 72.02 </v>
      </c>
      <c t="str" s="32" r="J31">
        <v> 107.42 </v>
      </c>
      <c t="str" s="33" r="K31">
        <v> 3.75 </v>
      </c>
      <c t="str" s="34" r="L31">
        <v> 28.12 </v>
      </c>
      <c s="47" r="M31">
        <v>1.22</v>
      </c>
      <c s="48" r="N31">
        <v>0.95</v>
      </c>
      <c s="49" r="O31">
        <v>0.8</v>
      </c>
      <c s="49" r="P31">
        <v>0.72</v>
      </c>
      <c s="38" r="Q31">
        <v>0.53</v>
      </c>
      <c s="38" r="R31">
        <v>0.53</v>
      </c>
      <c s="49" r="S31">
        <v>0.53</v>
      </c>
      <c s="49" r="T31">
        <v>0.5</v>
      </c>
      <c s="49" r="U31">
        <v>0.45</v>
      </c>
      <c s="49" r="V31">
        <v>0.43</v>
      </c>
      <c s="49" r="W31">
        <v>0.4</v>
      </c>
      <c s="38" r="X31">
        <v>0.37</v>
      </c>
      <c s="50" r="Y31">
        <v>0.37</v>
      </c>
      <c s="50" r="Z31"/>
      <c s="49" r="AA31"/>
      <c t="str" s="40" r="AB31">
        <f t="shared" si="8"/>
        <v>19.22%</v>
      </c>
      <c t="str" s="41" r="AC31">
        <f t="shared" si="9"/>
        <v>18.15%</v>
      </c>
      <c t="str" s="41" r="AD31">
        <f t="shared" si="3"/>
        <v>11.80%</v>
      </c>
      <c t="str" s="41" r="AE31">
        <f t="shared" si="4"/>
        <v>1.16%</v>
      </c>
      <c t="str" s="41" r="AF31">
        <f t="shared" si="5"/>
        <v>32.53%</v>
      </c>
    </row>
    <row customHeight="1" r="32" ht="18.75">
      <c t="s" s="24" r="A32">
        <v>151</v>
      </c>
      <c t="s" s="25" r="B32">
        <v>152</v>
      </c>
      <c t="s" s="26" r="C32">
        <v>94</v>
      </c>
      <c t="s" s="27" r="D32">
        <v>91</v>
      </c>
      <c t="s" s="28" r="E32">
        <v>101</v>
      </c>
      <c s="28" r="F32">
        <v>15.0</v>
      </c>
      <c s="29" r="G32">
        <v>15.0</v>
      </c>
      <c t="str" s="30" r="H32">
        <v> 297.70 </v>
      </c>
      <c t="str" s="31" r="I32">
        <v> 229.00 </v>
      </c>
      <c t="str" s="32" r="J32">
        <v> 317.40 </v>
      </c>
      <c t="str" s="33" r="K32">
        <v> 7.84 </v>
      </c>
      <c t="str" s="34" r="L32">
        <v> 37.99 </v>
      </c>
      <c s="47" r="M32">
        <v>2.7</v>
      </c>
      <c s="48" r="N32">
        <v>2.5</v>
      </c>
      <c s="53" r="O32">
        <v>2.0</v>
      </c>
      <c s="49" r="P32">
        <v>1.5</v>
      </c>
      <c s="49" r="Q32">
        <v>1.05</v>
      </c>
      <c s="37" r="R32">
        <v>1.03</v>
      </c>
      <c s="49" r="S32">
        <v>1.0</v>
      </c>
      <c s="49" r="T32">
        <v>0.95</v>
      </c>
      <c s="49" r="U32">
        <v>0.83</v>
      </c>
      <c s="49" r="V32">
        <v>0.7</v>
      </c>
      <c s="49" r="W32">
        <v>0.57</v>
      </c>
      <c s="49" r="X32">
        <v>0.55</v>
      </c>
      <c s="50" r="Y32">
        <v>0.5</v>
      </c>
      <c s="50" r="Z32">
        <v>0.42</v>
      </c>
      <c s="49" r="AA32">
        <v>0.31</v>
      </c>
      <c t="str" s="40" r="AB32">
        <f t="shared" si="8"/>
        <v>21.64%</v>
      </c>
      <c t="str" s="41" r="AC32">
        <f t="shared" si="9"/>
        <v>21.26%</v>
      </c>
      <c t="str" s="41" r="AD32">
        <f t="shared" si="3"/>
        <v>16.83%</v>
      </c>
      <c t="str" s="41" r="AE32">
        <f t="shared" si="4"/>
        <v>0.91%</v>
      </c>
      <c t="str" s="41" r="AF32">
        <f t="shared" si="5"/>
        <v>34.44%</v>
      </c>
    </row>
    <row customHeight="1" r="33" ht="18.75">
      <c t="s" s="24" r="A33">
        <v>153</v>
      </c>
      <c t="s" s="25" r="B33">
        <v>154</v>
      </c>
      <c t="s" s="26" r="C33">
        <v>85</v>
      </c>
      <c t="s" s="27" r="D33">
        <v>86</v>
      </c>
      <c t="s" s="28" r="E33">
        <v>87</v>
      </c>
      <c s="28" r="F33">
        <v>13.0</v>
      </c>
      <c s="29" r="G33">
        <v>13.0</v>
      </c>
      <c t="str" s="30" r="H33">
        <v> 95.50 </v>
      </c>
      <c t="str" s="31" r="I33">
        <v> 74.00 </v>
      </c>
      <c t="str" s="32" r="J33">
        <v> 95.80 </v>
      </c>
      <c t="str" s="33" r="K33">
        <v> 8.22 </v>
      </c>
      <c t="str" s="34" r="L33">
        <v> 11.61 </v>
      </c>
      <c s="47" r="M33">
        <v>3.5</v>
      </c>
      <c s="48" r="N33">
        <v>3.25</v>
      </c>
      <c s="49" r="O33">
        <v>3.0</v>
      </c>
      <c s="49" r="P33">
        <v>2.75</v>
      </c>
      <c s="49" r="Q33">
        <v>2.43</v>
      </c>
      <c s="49" r="R33">
        <v>2.36</v>
      </c>
      <c s="49" r="S33">
        <v>2.3</v>
      </c>
      <c s="49" r="T33">
        <v>2.24</v>
      </c>
      <c s="49" r="U33">
        <v>2.19</v>
      </c>
      <c s="49" r="V33">
        <v>2.16</v>
      </c>
      <c s="49" r="W33">
        <v>2.13</v>
      </c>
      <c s="49" r="X33">
        <v>2.07</v>
      </c>
      <c s="50" r="Y33">
        <v>2.02</v>
      </c>
      <c s="50" r="Z33">
        <v>1.96</v>
      </c>
      <c s="49" r="AA33"/>
      <c t="str" s="40" r="AB33">
        <f t="shared" si="8"/>
        <v>8.37%</v>
      </c>
      <c t="str" s="41" r="AC33">
        <f t="shared" si="9"/>
        <v>8.20%</v>
      </c>
      <c t="str" s="41" r="AD33">
        <f t="shared" si="3"/>
        <v>5.09%</v>
      </c>
      <c t="str" s="41" r="AE33">
        <f t="shared" si="4"/>
        <v>3.66%</v>
      </c>
      <c t="str" s="41" r="AF33">
        <f t="shared" si="5"/>
        <v>42.58%</v>
      </c>
    </row>
    <row customHeight="1" r="34" ht="18.75">
      <c t="s" s="24" r="A34">
        <v>155</v>
      </c>
      <c t="s" s="25" r="B34">
        <v>156</v>
      </c>
      <c t="s" s="26" r="C34">
        <v>132</v>
      </c>
      <c t="s" s="27" r="D34">
        <v>91</v>
      </c>
      <c t="s" s="28" r="E34">
        <v>101</v>
      </c>
      <c s="28" r="F34">
        <v>4.0</v>
      </c>
      <c s="29" r="G34">
        <v>4.0</v>
      </c>
      <c t="str" s="30" r="H34">
        <v> 27.65 </v>
      </c>
      <c t="str" s="31" r="I34">
        <v> 19.29 </v>
      </c>
      <c t="str" s="32" r="J34">
        <v> 28.56 </v>
      </c>
      <c t="str" s="33" r="K34">
        <v> 0.77 </v>
      </c>
      <c t="str" s="34" r="L34">
        <v> 36.04 </v>
      </c>
      <c s="47" r="M34">
        <v>0.484</v>
      </c>
      <c s="48" r="N34">
        <v>0.44</v>
      </c>
      <c s="49" r="O34">
        <v>0.36</v>
      </c>
      <c s="49" r="P34">
        <v>0.32</v>
      </c>
      <c s="49" r="Q34">
        <v>0.24</v>
      </c>
      <c s="49" r="R34"/>
      <c s="49" r="S34"/>
      <c s="49" r="T34"/>
      <c s="49" r="U34"/>
      <c s="49" r="V34"/>
      <c s="49" r="W34"/>
      <c s="49" r="X34"/>
      <c s="50" r="Y34"/>
      <c s="50" r="Z34"/>
      <c s="49" r="AA34"/>
      <c t="str" s="40" r="AB34">
        <f t="shared" si="8"/>
        <v>14.79%</v>
      </c>
      <c t="str" s="41" r="AC34">
        <f t="shared" si="9"/>
        <v>-</v>
      </c>
      <c t="str" s="41" r="AD34">
        <f t="shared" si="3"/>
        <v>-</v>
      </c>
      <c t="str" s="41" r="AE34">
        <f t="shared" si="4"/>
        <v>1.75%</v>
      </c>
      <c t="str" s="41" r="AF34">
        <f t="shared" si="5"/>
        <v>62.86%</v>
      </c>
    </row>
    <row customHeight="1" r="35" ht="18.75">
      <c t="s" s="24" r="A35">
        <v>157</v>
      </c>
      <c t="s" s="25" r="B35">
        <v>158</v>
      </c>
      <c t="s" s="26" r="C35">
        <v>146</v>
      </c>
      <c t="s" s="27" r="D35">
        <v>100</v>
      </c>
      <c t="s" s="28" r="E35">
        <v>101</v>
      </c>
      <c s="28" r="F35">
        <v>14.0</v>
      </c>
      <c s="29" r="G35">
        <v>14.0</v>
      </c>
      <c t="str" s="30" r="H35">
        <v> 63.80 </v>
      </c>
      <c t="str" s="31" r="I35">
        <v> 49.30 </v>
      </c>
      <c t="str" s="32" r="J35">
        <v> 65.96 </v>
      </c>
      <c s="33" r="K35"/>
      <c s="34" r="L35"/>
      <c s="47" r="M35">
        <v>0.415</v>
      </c>
      <c s="48" r="N35">
        <v>0.37</v>
      </c>
      <c s="49" r="O35">
        <v>0.332</v>
      </c>
      <c s="49" r="P35">
        <v>0.298</v>
      </c>
      <c s="49" r="Q35">
        <v>0.261</v>
      </c>
      <c s="49" r="R35">
        <v>0.233</v>
      </c>
      <c s="49" r="S35">
        <v>0.208</v>
      </c>
      <c s="49" r="T35">
        <v>0.186</v>
      </c>
      <c s="49" r="U35">
        <v>0.115</v>
      </c>
      <c s="49" r="V35">
        <v>0.145</v>
      </c>
      <c s="49" r="W35">
        <v>0.131</v>
      </c>
      <c s="49" r="X35">
        <v>0.119</v>
      </c>
      <c s="50" r="Y35">
        <v>0.104</v>
      </c>
      <c s="50" r="Z35">
        <v>0.0938</v>
      </c>
      <c s="49" r="AA35">
        <v>0.0725</v>
      </c>
      <c t="str" s="40" r="AB35">
        <f t="shared" si="8"/>
        <v>11.67%</v>
      </c>
      <c t="str" s="41" r="AC35">
        <f t="shared" si="9"/>
        <v>12.24%</v>
      </c>
      <c t="str" s="41" r="AD35">
        <f t="shared" si="3"/>
        <v>12.22%</v>
      </c>
      <c t="str" s="41" r="AE35">
        <f t="shared" si="4"/>
        <v>0.65%</v>
      </c>
      <c t="str" s="41" r="AF35">
        <f t="shared" si="5"/>
        <v>-</v>
      </c>
    </row>
    <row customHeight="1" r="36" ht="18.75">
      <c t="s" s="24" r="A36">
        <v>159</v>
      </c>
      <c t="s" s="25" r="B36">
        <v>160</v>
      </c>
      <c t="s" s="26" r="C36">
        <v>85</v>
      </c>
      <c t="s" s="27" r="D36">
        <v>91</v>
      </c>
      <c t="s" s="28" r="E36">
        <v>87</v>
      </c>
      <c s="28" r="F36">
        <v>10.0</v>
      </c>
      <c s="29" r="G36">
        <v>10.0</v>
      </c>
      <c t="str" s="30" r="H36">
        <v> 36.10 </v>
      </c>
      <c t="str" s="31" r="I36">
        <v> 25.63 </v>
      </c>
      <c t="str" s="32" r="J36">
        <v> 41.15 </v>
      </c>
      <c t="str" s="33" r="K36">
        <v> 3.23 </v>
      </c>
      <c t="str" s="34" r="L36">
        <v> 11.18 </v>
      </c>
      <c t="str" s="59" r="M36">
        <f>3.19/5</f>
        <v> 0.64 </v>
      </c>
      <c t="str" s="48" r="N36">
        <f>2.6/5</f>
        <v> 0.52 </v>
      </c>
      <c t="str" s="49" r="O36">
        <f>1.8/5</f>
        <v> 0.36 </v>
      </c>
      <c t="str" s="49" r="P36">
        <f>1.26/5</f>
        <v> 0.25 </v>
      </c>
      <c t="str" s="49" r="Q36">
        <f>0.92/5</f>
        <v> 0.18 </v>
      </c>
      <c t="str" s="37" r="R36">
        <f>0.66/5</f>
        <v> 0.13 </v>
      </c>
      <c t="str" s="37" r="S36">
        <f>0.65/5</f>
        <v> 0.13 </v>
      </c>
      <c t="str" s="49" r="T36">
        <f>0.64/5</f>
        <v> 0.13 </v>
      </c>
      <c t="str" s="49" r="U36">
        <f>0.35/5</f>
        <v> 0.07 </v>
      </c>
      <c t="str" s="49" r="V36">
        <f>0.29/5</f>
        <v> 0.06 </v>
      </c>
      <c t="str" s="49" r="W36">
        <f>0.13/5</f>
        <v> 0.03 </v>
      </c>
      <c s="49" r="X36"/>
      <c s="50" r="Y36"/>
      <c s="50" r="Z36"/>
      <c s="49" r="AA36"/>
      <c t="str" s="40" r="AB36">
        <f t="shared" si="8"/>
        <v>36.29%</v>
      </c>
      <c t="str" s="41" r="AC36">
        <f t="shared" si="9"/>
        <v>37.04%</v>
      </c>
      <c t="str" s="41" r="AD36">
        <f t="shared" si="3"/>
        <v>37.72%</v>
      </c>
      <c t="str" s="41" r="AE36">
        <f t="shared" si="4"/>
        <v>1.77%</v>
      </c>
      <c t="str" s="41" r="AF36">
        <f t="shared" si="5"/>
        <v>19.75%</v>
      </c>
    </row>
    <row customHeight="1" r="37" ht="18.75">
      <c t="s" s="24" r="A37">
        <v>161</v>
      </c>
      <c t="s" s="25" r="B37">
        <v>162</v>
      </c>
      <c t="s" s="26" r="C37">
        <v>137</v>
      </c>
      <c t="s" s="27" r="D37">
        <v>163</v>
      </c>
      <c t="s" s="28" r="E37">
        <v>101</v>
      </c>
      <c s="28" r="F37">
        <v>4.0</v>
      </c>
      <c s="29" r="G37">
        <v>8.0</v>
      </c>
      <c t="str" s="30" r="H37">
        <v> 40.47 </v>
      </c>
      <c t="str" s="31" r="I37">
        <v> 27.35 </v>
      </c>
      <c t="str" s="32" r="J37">
        <v> 43.52 </v>
      </c>
      <c t="str" s="33" r="K37">
        <v> 1.47 </v>
      </c>
      <c t="str" s="34" r="L37">
        <v> 27.45 </v>
      </c>
      <c s="47" r="M37">
        <v>1.0</v>
      </c>
      <c s="60" r="N37">
        <v>0.875</v>
      </c>
      <c s="53" r="O37">
        <v>0.7</v>
      </c>
      <c s="49" r="P37">
        <v>0.45</v>
      </c>
      <c s="53" r="Q37">
        <v>0.325</v>
      </c>
      <c s="38" r="R37">
        <v>0.325</v>
      </c>
      <c s="49" r="S37">
        <v>0.325</v>
      </c>
      <c s="38" r="T37">
        <v>0.25</v>
      </c>
      <c s="53" r="U37">
        <v>0.25</v>
      </c>
      <c s="31" r="V37"/>
      <c s="31" r="W37"/>
      <c s="31" r="X37"/>
      <c s="50" r="Y37"/>
      <c s="50" r="Z37"/>
      <c s="49" r="AA37"/>
      <c t="str" s="40" r="AB37">
        <f t="shared" si="8"/>
        <v>30.50%</v>
      </c>
      <c t="str" s="41" r="AC37">
        <f t="shared" si="9"/>
        <v>25.21%</v>
      </c>
      <c t="str" s="41" r="AD37">
        <f t="shared" si="3"/>
        <v>-</v>
      </c>
      <c t="str" s="41" r="AE37">
        <f t="shared" si="4"/>
        <v>2.47%</v>
      </c>
      <c t="str" s="41" r="AF37">
        <f t="shared" si="5"/>
        <v>68.03%</v>
      </c>
    </row>
    <row customHeight="1" r="38" ht="18.75">
      <c t="s" s="24" r="A38">
        <v>164</v>
      </c>
      <c t="s" s="25" r="B38">
        <v>165</v>
      </c>
      <c t="s" s="26" r="C38">
        <v>124</v>
      </c>
      <c t="s" s="27" r="D38">
        <v>100</v>
      </c>
      <c t="s" s="28" r="E38">
        <v>87</v>
      </c>
      <c s="28" r="F38">
        <v>6.0</v>
      </c>
      <c s="29" r="G38">
        <v>6.0</v>
      </c>
      <c t="str" s="30" r="H38">
        <v> 18.13 </v>
      </c>
      <c t="str" s="31" r="I38">
        <v> 11.56 </v>
      </c>
      <c t="str" s="32" r="J38">
        <v> 18.18 </v>
      </c>
      <c t="str" s="33" r="K38">
        <v> 0.87 </v>
      </c>
      <c t="str" s="34" r="L38">
        <v> 20.75 </v>
      </c>
      <c s="47" r="M38">
        <v>0.47</v>
      </c>
      <c s="48" r="N38">
        <v>0.44</v>
      </c>
      <c s="49" r="O38">
        <v>0.4</v>
      </c>
      <c s="49" r="P38">
        <v>0.29</v>
      </c>
      <c s="49" r="Q38">
        <v>0.23</v>
      </c>
      <c s="49" r="R38">
        <v>0.18</v>
      </c>
      <c s="49" r="S38">
        <v>0.16</v>
      </c>
      <c s="49" r="T38"/>
      <c s="31" r="U38"/>
      <c s="31" r="V38"/>
      <c s="31" r="W38"/>
      <c s="31" r="X38"/>
      <c s="50" r="Y38"/>
      <c s="50" r="Z38"/>
      <c s="49" r="AA38"/>
      <c t="str" s="40" r="AB38">
        <f t="shared" si="8"/>
        <v>17.46%</v>
      </c>
      <c t="str" s="41" r="AC38">
        <f t="shared" si="9"/>
        <v>21.16%</v>
      </c>
      <c t="str" s="41" r="AD38">
        <f t="shared" si="3"/>
        <v>-</v>
      </c>
      <c t="str" s="41" r="AE38">
        <f t="shared" si="4"/>
        <v>2.59%</v>
      </c>
      <c t="str" s="41" r="AF38">
        <f t="shared" si="5"/>
        <v>54.02%</v>
      </c>
    </row>
    <row customHeight="1" r="39" ht="18.75">
      <c t="s" s="24" r="A39">
        <v>166</v>
      </c>
      <c t="s" s="25" r="B39">
        <v>167</v>
      </c>
      <c t="s" s="26" r="C39">
        <v>124</v>
      </c>
      <c t="s" s="27" r="D39">
        <v>91</v>
      </c>
      <c t="s" s="28" r="E39">
        <v>87</v>
      </c>
      <c s="28" r="F39">
        <v>1.0</v>
      </c>
      <c s="29" r="G39">
        <v>10.0</v>
      </c>
      <c t="str" s="30" r="H39">
        <v> 26.63 </v>
      </c>
      <c t="str" s="31" r="I39">
        <v> 20.69 </v>
      </c>
      <c t="str" s="32" r="J39">
        <v> 27.02 </v>
      </c>
      <c t="str" s="33" r="K39">
        <v> 0.24 </v>
      </c>
      <c t="str" s="34" r="L39">
        <v> 109.17 </v>
      </c>
      <c s="47" r="M39">
        <v>0.8</v>
      </c>
      <c s="51" r="N39">
        <v>0.75</v>
      </c>
      <c s="38" r="O39">
        <v>0.75</v>
      </c>
      <c s="49" r="P39">
        <v>0.75</v>
      </c>
      <c s="38" r="Q39">
        <v>0.7</v>
      </c>
      <c s="38" r="R39">
        <v>0.7</v>
      </c>
      <c s="49" r="S39">
        <v>0.7</v>
      </c>
      <c s="49" r="T39">
        <v>0.6</v>
      </c>
      <c s="49" r="U39">
        <v>0.44</v>
      </c>
      <c s="49" r="V39">
        <v>0.4</v>
      </c>
      <c s="49" r="W39">
        <v>0.36</v>
      </c>
      <c s="49" r="X39"/>
      <c s="50" r="Y39"/>
      <c s="50" r="Z39"/>
      <c s="49" r="AA39"/>
      <c t="str" s="40" r="AB39">
        <f t="shared" si="8"/>
        <v>2.17%</v>
      </c>
      <c t="str" s="41" r="AC39">
        <f t="shared" si="9"/>
        <v>2.71%</v>
      </c>
      <c t="str" s="41" r="AD39">
        <f t="shared" si="3"/>
        <v>8.31%</v>
      </c>
      <c t="str" s="41" r="AE39">
        <f t="shared" si="4"/>
        <v>3.00%</v>
      </c>
      <c t="str" s="41" r="AF39">
        <f t="shared" si="5"/>
        <v>333.33%</v>
      </c>
    </row>
    <row customHeight="1" r="40" ht="18.75">
      <c t="s" s="8" r="A40">
        <v>168</v>
      </c>
      <c t="s" s="42" r="B40">
        <v>169</v>
      </c>
      <c t="s" s="43" r="C40">
        <v>94</v>
      </c>
      <c t="s" s="27" r="D40">
        <v>91</v>
      </c>
      <c t="s" s="28" r="E40">
        <v>87</v>
      </c>
      <c s="28" r="F40">
        <v>14.0</v>
      </c>
      <c s="29" r="G40">
        <v>14.0</v>
      </c>
      <c t="str" s="30" r="H40">
        <v> 169.70 </v>
      </c>
      <c t="str" s="31" r="I40">
        <v> 114.55 </v>
      </c>
      <c t="str" s="32" r="J40">
        <v> 170.00 </v>
      </c>
      <c t="str" s="33" r="K40">
        <v> 4.73 </v>
      </c>
      <c t="str" s="34" r="L40">
        <v> 35.89 </v>
      </c>
      <c s="47" r="M40">
        <v>2.5</v>
      </c>
      <c s="30" r="N40">
        <v>2.3</v>
      </c>
      <c s="31" r="O40">
        <v>2.0</v>
      </c>
      <c s="31" r="P40">
        <v>1.8</v>
      </c>
      <c s="31" r="Q40">
        <v>1.5</v>
      </c>
      <c s="31" r="R40">
        <v>1.44</v>
      </c>
      <c s="31" r="S40">
        <v>1.38</v>
      </c>
      <c s="31" r="T40">
        <v>1.18</v>
      </c>
      <c s="31" r="U40">
        <v>1.0</v>
      </c>
      <c s="31" r="V40">
        <v>0.82</v>
      </c>
      <c s="31" r="W40">
        <v>0.73</v>
      </c>
      <c s="31" r="X40">
        <v>0.64</v>
      </c>
      <c s="50" r="Y40">
        <v>0.54</v>
      </c>
      <c s="50" r="Z40">
        <v>0.44</v>
      </c>
      <c s="49" r="AA40">
        <v>0.34</v>
      </c>
      <c t="str" s="40" r="AB40">
        <f t="shared" si="8"/>
        <v>11.57%</v>
      </c>
      <c t="str" s="41" r="AC40">
        <f t="shared" si="9"/>
        <v>11.66%</v>
      </c>
      <c t="str" s="41" r="AD40">
        <f t="shared" si="3"/>
        <v>13.10%</v>
      </c>
      <c t="str" s="41" r="AE40">
        <f t="shared" si="4"/>
        <v>1.47%</v>
      </c>
      <c t="str" s="41" r="AF40">
        <f t="shared" si="5"/>
        <v>52.85%</v>
      </c>
    </row>
    <row customHeight="1" r="41" ht="18.75">
      <c t="s" s="24" r="A41">
        <v>170</v>
      </c>
      <c t="s" s="25" r="B41">
        <v>171</v>
      </c>
      <c t="s" s="26" r="C41">
        <v>94</v>
      </c>
      <c t="s" s="27" r="D41">
        <v>163</v>
      </c>
      <c t="s" s="28" r="E41">
        <v>87</v>
      </c>
      <c s="28" r="F41">
        <v>4.0</v>
      </c>
      <c s="29" r="G41">
        <v>8.0</v>
      </c>
      <c t="str" s="30" r="H41">
        <v> 50.07 </v>
      </c>
      <c t="str" s="31" r="I41">
        <v> 36.67 </v>
      </c>
      <c t="str" s="32" r="J41">
        <v> 50.20 </v>
      </c>
      <c t="str" s="33" r="K41">
        <v> 1.98 </v>
      </c>
      <c t="str" s="34" r="L41">
        <v> 25.34 </v>
      </c>
      <c s="47" r="M41">
        <v>1.05</v>
      </c>
      <c s="48" r="N41">
        <v>1.0</v>
      </c>
      <c s="49" r="O41">
        <v>0.93</v>
      </c>
      <c s="49" r="P41">
        <v>0.88</v>
      </c>
      <c s="38" r="Q41">
        <v>0.7</v>
      </c>
      <c s="38" r="R41">
        <v>0.7</v>
      </c>
      <c s="49" r="S41">
        <v>0.7</v>
      </c>
      <c s="49" r="T41">
        <v>0.5</v>
      </c>
      <c s="49" r="U41">
        <v>0.41</v>
      </c>
      <c s="49" r="V41"/>
      <c s="49" r="W41"/>
      <c s="49" r="X41"/>
      <c s="50" r="Y41"/>
      <c s="50" r="Z41"/>
      <c s="49" r="AA41"/>
      <c t="str" s="40" r="AB41">
        <f t="shared" si="8"/>
        <v>6.06%</v>
      </c>
      <c t="str" s="41" r="AC41">
        <f t="shared" si="9"/>
        <v>8.45%</v>
      </c>
      <c t="str" s="41" r="AD41">
        <f t="shared" si="3"/>
        <v>-</v>
      </c>
      <c t="str" s="41" r="AE41">
        <f t="shared" si="4"/>
        <v>2.10%</v>
      </c>
      <c t="str" s="41" r="AF41">
        <f t="shared" si="5"/>
        <v>53.03%</v>
      </c>
    </row>
    <row customHeight="1" r="42" ht="18.75">
      <c t="s" s="24" r="A42">
        <v>172</v>
      </c>
      <c t="s" s="25" r="B42">
        <v>173</v>
      </c>
      <c t="s" s="26" r="C42">
        <v>90</v>
      </c>
      <c t="s" s="27" r="D42">
        <v>95</v>
      </c>
      <c t="s" s="28" r="E42">
        <v>87</v>
      </c>
      <c s="28" r="F42">
        <v>4.0</v>
      </c>
      <c s="29" r="G42">
        <v>13.0</v>
      </c>
      <c t="str" s="30" r="H42">
        <v> 189.25 </v>
      </c>
      <c t="str" s="31" r="I42">
        <v> 138.15 </v>
      </c>
      <c t="str" s="32" r="J42">
        <v> 189.85 </v>
      </c>
      <c t="str" s="33" r="K42">
        <v> 6.11 </v>
      </c>
      <c t="str" s="34" r="L42">
        <v> 30.96 </v>
      </c>
      <c s="47" r="M42">
        <v>3.0</v>
      </c>
      <c s="48" r="N42">
        <v>2.7</v>
      </c>
      <c s="49" r="O42">
        <v>2.5</v>
      </c>
      <c s="49" r="P42">
        <v>2.2</v>
      </c>
      <c s="38" r="Q42">
        <v>1.8</v>
      </c>
      <c s="49" r="R42">
        <v>1.8</v>
      </c>
      <c s="49" r="S42">
        <v>1.7</v>
      </c>
      <c s="49" r="T42">
        <v>1.5</v>
      </c>
      <c s="49" r="U42">
        <v>1.4</v>
      </c>
      <c s="49" r="V42">
        <v>1.25</v>
      </c>
      <c s="38" r="W42">
        <v>1.13</v>
      </c>
      <c s="38" r="X42">
        <v>1.13</v>
      </c>
      <c s="50" r="Y42">
        <v>1.13</v>
      </c>
      <c s="61" r="Z42">
        <v>1.35</v>
      </c>
      <c s="49" r="AA42"/>
      <c t="str" s="40" r="AB42">
        <f t="shared" si="8"/>
        <v>10.89%</v>
      </c>
      <c t="str" s="41" r="AC42">
        <f t="shared" si="9"/>
        <v>10.76%</v>
      </c>
      <c t="str" s="41" r="AD42">
        <f t="shared" si="3"/>
        <v>10.26%</v>
      </c>
      <c t="str" s="41" r="AE42">
        <f t="shared" si="4"/>
        <v>1.59%</v>
      </c>
      <c t="str" s="41" r="AF42">
        <f t="shared" si="5"/>
        <v>49.10%</v>
      </c>
    </row>
    <row customHeight="1" r="43" ht="18.75">
      <c t="s" s="24" r="A43">
        <v>174</v>
      </c>
      <c t="s" s="25" r="B43">
        <v>175</v>
      </c>
      <c t="s" s="26" r="C43">
        <v>85</v>
      </c>
      <c t="s" s="27" r="D43">
        <v>100</v>
      </c>
      <c t="s" s="28" r="E43">
        <v>87</v>
      </c>
      <c s="28" r="F43">
        <v>12.0</v>
      </c>
      <c s="29" r="G43">
        <v>12.0</v>
      </c>
      <c t="str" s="30" r="H43">
        <v> 1,202.80 </v>
      </c>
      <c t="str" s="31" r="I43">
        <v> 780.00 </v>
      </c>
      <c t="str" s="32" r="J43">
        <v> 1,299.00 </v>
      </c>
      <c t="str" s="33" r="K43">
        <v> 46.18 </v>
      </c>
      <c t="str" s="34" r="L43">
        <v> 26.05 </v>
      </c>
      <c s="35" r="M43">
        <v>10.8</v>
      </c>
      <c s="36" r="N43">
        <v>9.8</v>
      </c>
      <c s="37" r="O43">
        <v>9.4</v>
      </c>
      <c s="37" r="P43">
        <v>8.8</v>
      </c>
      <c s="37" r="Q43">
        <v>7.8</v>
      </c>
      <c s="37" r="R43">
        <v>6.8</v>
      </c>
      <c s="37" r="S43">
        <v>5.4</v>
      </c>
      <c s="37" r="T43">
        <v>4.4</v>
      </c>
      <c s="37" r="U43">
        <v>3.0</v>
      </c>
      <c s="37" r="V43">
        <v>2.4</v>
      </c>
      <c s="37" r="W43">
        <v>1.4</v>
      </c>
      <c s="37" r="X43">
        <v>1.0</v>
      </c>
      <c s="54" r="Y43">
        <v>0.69</v>
      </c>
      <c s="39" r="Z43">
        <v>1.39</v>
      </c>
      <c s="37" r="AA43"/>
      <c t="str" s="40" r="AB43">
        <f t="shared" si="8"/>
        <v>7.06%</v>
      </c>
      <c t="str" s="41" r="AC43">
        <f t="shared" si="9"/>
        <v>9.69%</v>
      </c>
      <c t="str" s="41" r="AD43">
        <f t="shared" si="3"/>
        <v>22.67%</v>
      </c>
      <c t="str" s="41" r="AE43">
        <f t="shared" si="4"/>
        <v>0.90%</v>
      </c>
      <c t="str" s="41" r="AF43">
        <f t="shared" si="5"/>
        <v>23.39%</v>
      </c>
    </row>
    <row customHeight="1" r="44" ht="18.75">
      <c t="s" s="24" r="A44">
        <v>176</v>
      </c>
      <c t="s" s="42" r="B44">
        <v>177</v>
      </c>
      <c t="s" s="43" r="C44">
        <v>94</v>
      </c>
      <c t="s" s="27" r="D44">
        <v>91</v>
      </c>
      <c t="s" s="28" r="E44">
        <v>101</v>
      </c>
      <c s="28" r="F44">
        <v>5.0</v>
      </c>
      <c s="29" r="G44">
        <v>11.0</v>
      </c>
      <c t="str" s="30" r="H44">
        <v> 171.50 </v>
      </c>
      <c t="str" s="31" r="I44">
        <v> 121.40 </v>
      </c>
      <c t="str" s="32" r="J44">
        <v> 171.65 </v>
      </c>
      <c t="str" s="33" r="K44">
        <v> 11.20 </v>
      </c>
      <c t="str" s="34" r="L44">
        <v> 15.31 </v>
      </c>
      <c s="47" r="M44">
        <v>3.1</v>
      </c>
      <c s="48" r="N44">
        <v>2.9</v>
      </c>
      <c s="49" r="O44">
        <v>2.6</v>
      </c>
      <c s="49" r="P44">
        <v>2.1</v>
      </c>
      <c s="49" r="Q44">
        <v>1.65</v>
      </c>
      <c s="38" r="R44">
        <v>1.6</v>
      </c>
      <c s="49" r="S44">
        <v>1.6</v>
      </c>
      <c s="49" r="T44">
        <v>1.4</v>
      </c>
      <c s="49" r="U44">
        <v>1.15</v>
      </c>
      <c s="49" r="V44">
        <v>0.95</v>
      </c>
      <c s="49" r="W44">
        <v>0.85</v>
      </c>
      <c s="49" r="X44">
        <v>0.8</v>
      </c>
      <c s="32" r="Y44"/>
      <c s="32" r="Z44"/>
      <c s="31" r="AA44"/>
      <c t="str" s="40" r="AB44">
        <f t="shared" si="8"/>
        <v>13.86%</v>
      </c>
      <c t="str" s="41" r="AC44">
        <f t="shared" si="9"/>
        <v>14.14%</v>
      </c>
      <c t="str" s="41" r="AD44">
        <f t="shared" si="3"/>
        <v>13.81%</v>
      </c>
      <c t="str" s="41" r="AE44">
        <f t="shared" si="4"/>
        <v>1.81%</v>
      </c>
      <c t="str" s="41" r="AF44">
        <f t="shared" si="5"/>
        <v>27.68%</v>
      </c>
    </row>
    <row customHeight="1" r="45" ht="18.75">
      <c t="s" s="24" r="A45">
        <v>178</v>
      </c>
      <c t="s" s="25" r="B45">
        <v>179</v>
      </c>
      <c t="s" s="26" r="C45">
        <v>94</v>
      </c>
      <c t="s" s="27" r="D45">
        <v>91</v>
      </c>
      <c t="s" s="28" r="E45">
        <v>87</v>
      </c>
      <c s="28" r="F45">
        <v>4.0</v>
      </c>
      <c s="29" r="G45">
        <v>5.0</v>
      </c>
      <c t="str" s="30" r="H45">
        <v> 86.94 </v>
      </c>
      <c t="str" s="31" r="I45">
        <v> 65.10 </v>
      </c>
      <c t="str" s="32" r="J45">
        <v> 94.33 </v>
      </c>
      <c t="str" s="33" r="K45">
        <v> 5.45 </v>
      </c>
      <c t="str" s="34" r="L45">
        <v> 15.96 </v>
      </c>
      <c s="47" r="M45">
        <v>2.5</v>
      </c>
      <c s="48" r="N45">
        <v>2.4</v>
      </c>
      <c s="49" r="O45">
        <v>2.1</v>
      </c>
      <c s="49" r="P45">
        <v>1.78</v>
      </c>
      <c s="38" r="Q45">
        <v>1.0</v>
      </c>
      <c s="52" r="R45">
        <v>1.0</v>
      </c>
      <c s="49" r="S45">
        <v>1.6</v>
      </c>
      <c s="49" r="T45">
        <v>1.45</v>
      </c>
      <c s="49" r="U45">
        <v>1.35</v>
      </c>
      <c s="49" r="V45">
        <v>1.25</v>
      </c>
      <c s="49" r="W45">
        <v>0.93</v>
      </c>
      <c s="49" r="X45"/>
      <c s="50" r="Y45"/>
      <c s="50" r="Z45"/>
      <c s="49" r="AA45"/>
      <c t="str" s="40" r="AB45">
        <f t="shared" si="8"/>
        <v>11.99%</v>
      </c>
      <c t="str" s="41" r="AC45">
        <f t="shared" si="9"/>
        <v>20.11%</v>
      </c>
      <c t="str" s="41" r="AD45">
        <f t="shared" si="3"/>
        <v>10.39%</v>
      </c>
      <c t="str" s="41" r="AE45">
        <f t="shared" si="4"/>
        <v>2.88%</v>
      </c>
      <c t="str" s="41" r="AF45">
        <f t="shared" si="5"/>
        <v>45.87%</v>
      </c>
    </row>
    <row customHeight="1" r="46" ht="18.75">
      <c t="s" s="24" r="A46">
        <v>180</v>
      </c>
      <c t="s" s="25" r="B46">
        <v>181</v>
      </c>
      <c t="s" s="26" r="C46">
        <v>90</v>
      </c>
      <c t="s" s="27" r="D46">
        <v>100</v>
      </c>
      <c t="s" s="28" r="E46">
        <v>87</v>
      </c>
      <c s="28" r="F46">
        <v>2.0</v>
      </c>
      <c s="29" r="G46">
        <v>34.0</v>
      </c>
      <c t="str" s="30" r="H46">
        <v> 189.45 </v>
      </c>
      <c t="str" s="31" r="I46">
        <v> 141.45 </v>
      </c>
      <c t="str" s="32" r="J46">
        <v> 190.35 </v>
      </c>
      <c t="str" s="33" r="K46">
        <v> 20.65 </v>
      </c>
      <c t="str" s="34" r="L46">
        <v> 9.18 </v>
      </c>
      <c s="47" r="M46">
        <v>7.25</v>
      </c>
      <c s="48" r="N46">
        <v>7.0</v>
      </c>
      <c s="38" r="O46">
        <v>6.25</v>
      </c>
      <c s="49" r="P46">
        <v>6.25</v>
      </c>
      <c s="49" r="Q46">
        <v>5.75</v>
      </c>
      <c s="38" r="R46">
        <v>5.5</v>
      </c>
      <c s="49" r="S46">
        <v>5.5</v>
      </c>
      <c s="49" r="T46">
        <v>4.5</v>
      </c>
      <c s="49" r="U46">
        <v>3.1</v>
      </c>
      <c s="49" r="V46">
        <v>2.0</v>
      </c>
      <c s="49" r="W46">
        <v>1.25</v>
      </c>
      <c s="49" r="X46"/>
      <c s="50" r="Y46"/>
      <c s="50" r="Z46"/>
      <c s="49" r="AA46"/>
      <c t="str" s="40" r="AB46">
        <f t="shared" si="8"/>
        <v>5.07%</v>
      </c>
      <c t="str" s="41" r="AC46">
        <f t="shared" si="9"/>
        <v>5.68%</v>
      </c>
      <c t="str" s="41" r="AD46">
        <f t="shared" si="3"/>
        <v>19.22%</v>
      </c>
      <c t="str" s="41" r="AE46">
        <f t="shared" si="4"/>
        <v>3.83%</v>
      </c>
      <c t="str" s="41" r="AF46">
        <f t="shared" si="5"/>
        <v>35.11%</v>
      </c>
    </row>
    <row customHeight="1" r="47" ht="18.75">
      <c t="s" s="24" r="A47">
        <v>182</v>
      </c>
      <c t="s" s="25" r="B47">
        <v>183</v>
      </c>
      <c t="s" s="26" r="C47">
        <v>132</v>
      </c>
      <c t="s" s="27" r="D47">
        <v>163</v>
      </c>
      <c t="s" s="28" r="E47">
        <v>87</v>
      </c>
      <c s="28" r="F47">
        <v>4.0</v>
      </c>
      <c s="29" r="G47">
        <v>4.0</v>
      </c>
      <c t="str" s="30" r="H47">
        <v> 20.56 </v>
      </c>
      <c t="str" s="31" r="I47">
        <v> 17.33 </v>
      </c>
      <c t="str" s="32" r="J47">
        <v> 34.49 </v>
      </c>
      <c t="str" s="33" r="K47">
        <v> 0.23 </v>
      </c>
      <c t="str" s="34" r="L47">
        <v> 87.96 </v>
      </c>
      <c s="47" r="M47">
        <v>0.6777</v>
      </c>
      <c s="48" r="N47">
        <v>0.6519</v>
      </c>
      <c s="49" r="O47">
        <v>0.5597</v>
      </c>
      <c s="49" r="P47">
        <v>0.4903</v>
      </c>
      <c s="49" r="Q47">
        <v>0.4306</v>
      </c>
      <c s="49" r="R47"/>
      <c s="49" r="S47"/>
      <c s="49" r="T47"/>
      <c s="49" r="U47"/>
      <c s="49" r="V47"/>
      <c s="49" r="W47"/>
      <c s="49" r="X47"/>
      <c s="50" r="Y47"/>
      <c s="50" r="Z47"/>
      <c s="49" r="AA47"/>
      <c t="str" s="40" r="AB47">
        <f t="shared" si="8"/>
        <v>11.39%</v>
      </c>
      <c t="str" s="41" r="AC47">
        <f t="shared" si="9"/>
        <v>-</v>
      </c>
      <c t="str" s="41" r="AD47">
        <f t="shared" si="3"/>
        <v>-</v>
      </c>
      <c t="str" s="41" r="AE47">
        <f t="shared" si="4"/>
        <v>3.30%</v>
      </c>
      <c t="str" s="41" r="AF47">
        <f t="shared" si="5"/>
        <v>294.65%</v>
      </c>
    </row>
    <row customHeight="1" r="48" ht="18.75">
      <c t="s" s="8" r="A48">
        <v>184</v>
      </c>
      <c t="s" s="42" r="B48">
        <v>185</v>
      </c>
      <c t="s" s="43" r="C48">
        <v>94</v>
      </c>
      <c t="s" s="27" r="D48">
        <v>100</v>
      </c>
      <c t="s" s="28" r="E48">
        <v>101</v>
      </c>
      <c s="28" r="F48">
        <v>0.0</v>
      </c>
      <c s="29" r="G48">
        <v>5.0</v>
      </c>
      <c t="str" s="30" r="H48">
        <v> 107.80 </v>
      </c>
      <c t="str" s="31" r="I48">
        <v> 79.56 </v>
      </c>
      <c t="str" s="32" r="J48">
        <v> 108.75 </v>
      </c>
      <c t="str" s="33" r="K48">
        <v> 3.66 </v>
      </c>
      <c t="str" s="34" r="L48">
        <v> 29.45 </v>
      </c>
      <c s="56" r="M48">
        <v>1.64</v>
      </c>
      <c s="30" r="N48">
        <v>1.6400000000000001</v>
      </c>
      <c s="31" r="O48">
        <v>1.58</v>
      </c>
      <c s="31" r="P48">
        <v>1.44</v>
      </c>
      <c s="31" r="Q48">
        <v>1.3399999999999999</v>
      </c>
      <c s="52" r="R48">
        <v>0.5</v>
      </c>
      <c s="52" r="S48">
        <v>1.32</v>
      </c>
      <c s="49" r="T48">
        <v>2.52</v>
      </c>
      <c s="49" r="U48"/>
      <c s="49" r="V48"/>
      <c s="31" r="W48"/>
      <c s="31" r="X48"/>
      <c s="32" r="Y48"/>
      <c s="32" r="Z48"/>
      <c s="31" r="AA48"/>
      <c t="str" s="40" r="AB48">
        <f t="shared" si="8"/>
        <v>4.43%</v>
      </c>
      <c t="str" s="41" r="AC48">
        <f t="shared" si="9"/>
        <v>26.82%</v>
      </c>
      <c t="str" s="41" r="AD48">
        <f t="shared" si="3"/>
        <v>-</v>
      </c>
      <c t="str" s="41" r="AE48">
        <f t="shared" si="4"/>
        <v>1.52%</v>
      </c>
      <c t="str" s="41" r="AF48">
        <f t="shared" si="5"/>
        <v>44.81%</v>
      </c>
    </row>
    <row customHeight="1" r="49" ht="18.75">
      <c t="s" s="24" r="A49">
        <v>186</v>
      </c>
      <c t="s" s="25" r="B49">
        <v>187</v>
      </c>
      <c t="s" s="26" r="C49">
        <v>188</v>
      </c>
      <c t="s" s="27" r="D49">
        <v>110</v>
      </c>
      <c t="s" s="28" r="E49">
        <v>101</v>
      </c>
      <c s="28" r="F49">
        <v>2.0</v>
      </c>
      <c s="29" r="G49">
        <v>9.0</v>
      </c>
      <c t="str" s="30" r="H49">
        <v> 17.16 </v>
      </c>
      <c t="str" s="31" r="I49">
        <v> 11.12 </v>
      </c>
      <c t="str" s="32" r="J49">
        <v> 17.18 </v>
      </c>
      <c t="str" s="33" r="K49">
        <v> 0.76 </v>
      </c>
      <c t="str" s="34" r="L49">
        <v> 22.56 </v>
      </c>
      <c s="47" r="M49">
        <v>0.5</v>
      </c>
      <c s="48" r="N49">
        <v>0.33</v>
      </c>
      <c s="38" r="O49">
        <v>0.3</v>
      </c>
      <c s="49" r="P49">
        <v>0.3</v>
      </c>
      <c s="49" r="Q49">
        <v>0.275</v>
      </c>
      <c s="49" r="R49">
        <v>0.25</v>
      </c>
      <c s="49" r="S49">
        <v>0.215</v>
      </c>
      <c s="49" r="T49">
        <v>0.185</v>
      </c>
      <c s="49" r="U49">
        <v>0.1375</v>
      </c>
      <c s="49" r="V49">
        <v>0.11</v>
      </c>
      <c s="49" r="W49"/>
      <c s="49" r="X49"/>
      <c s="50" r="Y49"/>
      <c s="50" r="Z49"/>
      <c s="49" r="AA49"/>
      <c t="str" s="40" r="AB49">
        <f t="shared" si="8"/>
        <v>18.56%</v>
      </c>
      <c t="str" s="41" r="AC49">
        <f t="shared" si="9"/>
        <v>14.87%</v>
      </c>
      <c t="str" s="41" r="AD49">
        <f t="shared" si="3"/>
        <v>-</v>
      </c>
      <c t="str" s="41" r="AE49">
        <f t="shared" si="4"/>
        <v>2.91%</v>
      </c>
      <c t="str" s="41" r="AF49">
        <f t="shared" si="5"/>
        <v>65.79%</v>
      </c>
    </row>
    <row customHeight="1" r="50" ht="18.75">
      <c t="s" s="24" r="A50">
        <v>189</v>
      </c>
      <c t="s" s="25" r="B50">
        <v>190</v>
      </c>
      <c t="s" s="26" r="C50">
        <v>132</v>
      </c>
      <c t="s" s="27" r="D50">
        <v>127</v>
      </c>
      <c t="s" s="28" r="E50">
        <v>101</v>
      </c>
      <c s="28" r="F50">
        <v>14.0</v>
      </c>
      <c s="29" r="G50">
        <v>14.0</v>
      </c>
      <c t="str" s="30" r="H50">
        <v> 72.62 </v>
      </c>
      <c t="str" s="31" r="I50">
        <v> 57.12 </v>
      </c>
      <c t="str" s="32" r="J50">
        <v> 78.78 </v>
      </c>
      <c t="str" s="33" r="K50">
        <v> 5.31 </v>
      </c>
      <c t="str" s="34" r="L50">
        <v> 13.68 </v>
      </c>
      <c s="47" r="M50">
        <v>2.5422</v>
      </c>
      <c s="48" r="N50">
        <v>2.3651</v>
      </c>
      <c s="49" r="O50">
        <v>2.2124</v>
      </c>
      <c s="49" r="P50">
        <v>1.8751</v>
      </c>
      <c s="49" r="Q50">
        <v>1.4781</v>
      </c>
      <c s="49" r="R50">
        <v>1.2797</v>
      </c>
      <c s="49" r="S50">
        <v>1.0871</v>
      </c>
      <c s="49" r="T50">
        <v>0.8984</v>
      </c>
      <c s="49" r="U50">
        <v>0.7304</v>
      </c>
      <c s="49" r="V50">
        <v>0.6138</v>
      </c>
      <c s="49" r="W50">
        <v>0.548</v>
      </c>
      <c s="49" r="X50">
        <v>0.48</v>
      </c>
      <c s="50" r="Y50">
        <v>0.455</v>
      </c>
      <c s="50" r="Z50">
        <v>0.415</v>
      </c>
      <c s="49" r="AA50">
        <v>0.365</v>
      </c>
      <c t="str" s="40" r="AB50">
        <f t="shared" si="8"/>
        <v>10.68%</v>
      </c>
      <c t="str" s="41" r="AC50">
        <f t="shared" si="9"/>
        <v>14.72%</v>
      </c>
      <c t="str" s="41" r="AD50">
        <f t="shared" si="3"/>
        <v>16.59%</v>
      </c>
      <c t="str" s="41" r="AE50">
        <f t="shared" si="4"/>
        <v>3.50%</v>
      </c>
      <c t="str" s="41" r="AF50">
        <f t="shared" si="5"/>
        <v>47.88%</v>
      </c>
    </row>
    <row customHeight="1" r="51" ht="18.75">
      <c t="s" s="24" r="A51">
        <v>191</v>
      </c>
      <c t="s" s="25" r="B51">
        <v>192</v>
      </c>
      <c t="s" s="26" r="C51">
        <v>124</v>
      </c>
      <c t="s" s="27" r="D51">
        <v>193</v>
      </c>
      <c t="s" s="28" r="E51">
        <v>101</v>
      </c>
      <c s="28" r="F51">
        <v>8.0</v>
      </c>
      <c s="29" r="G51">
        <v>8.0</v>
      </c>
      <c t="str" s="30" r="H51">
        <v> 22.98 </v>
      </c>
      <c t="str" s="31" r="I51">
        <v> 14.51 </v>
      </c>
      <c t="str" s="32" r="J51">
        <v> 23.06 </v>
      </c>
      <c t="str" s="33" r="K51">
        <v> 0.85 </v>
      </c>
      <c t="str" s="34" r="L51">
        <v> 27.16 </v>
      </c>
      <c s="47" r="M51">
        <v>0.525</v>
      </c>
      <c s="48" r="N51">
        <v>0.506</v>
      </c>
      <c s="37" r="O51">
        <v>0.467</v>
      </c>
      <c s="49" r="P51">
        <v>0.436</v>
      </c>
      <c s="49" r="Q51">
        <v>0.412</v>
      </c>
      <c s="37" r="R51">
        <v>0.4</v>
      </c>
      <c s="49" r="S51">
        <v>0.404</v>
      </c>
      <c s="49" r="T51">
        <v>0.425</v>
      </c>
      <c s="49" r="U51">
        <v>0.406</v>
      </c>
      <c s="49" r="V51"/>
      <c s="49" r="W51"/>
      <c s="49" r="X51"/>
      <c s="50" r="Y51"/>
      <c s="50" r="Z51"/>
      <c s="49" r="AA51"/>
      <c t="str" s="40" r="AB51">
        <f t="shared" si="8"/>
        <v>6.39%</v>
      </c>
      <c t="str" s="41" r="AC51">
        <f t="shared" si="9"/>
        <v>5.59%</v>
      </c>
      <c t="str" s="41" r="AD51">
        <f t="shared" si="3"/>
        <v>-</v>
      </c>
      <c t="str" s="41" r="AE51">
        <f t="shared" si="4"/>
        <v>2.28%</v>
      </c>
      <c t="str" s="41" r="AF51">
        <f t="shared" si="5"/>
        <v>61.76%</v>
      </c>
    </row>
    <row customHeight="1" r="52" ht="18.75">
      <c t="s" s="8" r="A52">
        <v>194</v>
      </c>
      <c t="s" s="25" r="B52">
        <v>195</v>
      </c>
      <c t="s" s="43" r="C52">
        <v>124</v>
      </c>
      <c t="s" s="27" r="D52">
        <v>196</v>
      </c>
      <c t="s" s="28" r="E52">
        <v>197</v>
      </c>
      <c s="28" r="F52">
        <v>8.0</v>
      </c>
      <c s="29" r="G52">
        <v>8.0</v>
      </c>
      <c t="str" s="30" r="H52">
        <v> 27.47 </v>
      </c>
      <c t="str" s="31" r="I52">
        <v> 24.30 </v>
      </c>
      <c t="str" s="32" r="J52">
        <v> 31.13 </v>
      </c>
      <c t="str" s="33" r="K52">
        <v> 2.22 </v>
      </c>
      <c t="str" s="34" r="L52">
        <v> 12.35 </v>
      </c>
      <c s="47" r="M52">
        <v>1.4756</v>
      </c>
      <c s="48" r="N52">
        <v>1.3351</v>
      </c>
      <c s="49" r="O52">
        <v>1.35363</v>
      </c>
      <c s="49" r="P52">
        <v>1.2166</v>
      </c>
      <c s="49" r="Q52">
        <v>1.2521</v>
      </c>
      <c s="49" r="R52">
        <v>1.2061</v>
      </c>
      <c s="49" r="S52">
        <v>1.1266</v>
      </c>
      <c s="49" r="T52">
        <v>1.024</v>
      </c>
      <c s="49" r="U52">
        <v>1.0</v>
      </c>
      <c s="31" r="V52"/>
      <c s="31" r="W52"/>
      <c s="31" r="X52"/>
      <c s="32" r="Y52"/>
      <c s="32" r="Z52"/>
      <c s="31" r="AA52"/>
      <c t="str" s="40" r="AB52">
        <f t="shared" si="8"/>
        <v>6.64%</v>
      </c>
      <c t="str" s="41" r="AC52">
        <f t="shared" si="9"/>
        <v>4.12%</v>
      </c>
      <c t="str" s="41" r="AD52">
        <f t="shared" si="3"/>
        <v>-</v>
      </c>
      <c t="str" s="41" r="AE52">
        <f t="shared" si="4"/>
        <v>5.37%</v>
      </c>
      <c t="str" s="41" r="AF52">
        <f t="shared" si="5"/>
        <v>66.47%</v>
      </c>
    </row>
    <row customHeight="1" r="53" ht="18.75">
      <c t="s" s="24" r="A53">
        <v>198</v>
      </c>
      <c t="s" s="25" r="B53">
        <v>199</v>
      </c>
      <c t="s" s="26" r="C53">
        <v>137</v>
      </c>
      <c t="s" s="27" r="D53">
        <v>86</v>
      </c>
      <c t="s" s="28" r="E53">
        <v>87</v>
      </c>
      <c s="28" r="F53">
        <v>5.0</v>
      </c>
      <c s="29" r="G53">
        <v>5.0</v>
      </c>
      <c t="str" s="30" r="H53">
        <v> 46.68 </v>
      </c>
      <c t="str" s="31" r="I53">
        <v> 34.72 </v>
      </c>
      <c t="str" s="32" r="J53">
        <v> 46.75 </v>
      </c>
      <c t="str" s="33" r="K53">
        <v> 2.75 </v>
      </c>
      <c t="str" s="34" r="L53">
        <v> 16.97 </v>
      </c>
      <c s="35" r="M53">
        <v>1.65</v>
      </c>
      <c s="36" r="N53">
        <v>1.35</v>
      </c>
      <c s="37" r="O53">
        <v>1.2</v>
      </c>
      <c s="37" r="P53">
        <v>1.15</v>
      </c>
      <c s="37" r="Q53">
        <v>1.0</v>
      </c>
      <c s="52" r="R53">
        <v>0.8</v>
      </c>
      <c s="38" r="S53">
        <v>1.2</v>
      </c>
      <c s="49" r="T53">
        <v>1.2</v>
      </c>
      <c s="53" r="U53">
        <v>0.6</v>
      </c>
      <c s="52" r="V53">
        <v>0.2</v>
      </c>
      <c s="49" r="W53">
        <v>1.5</v>
      </c>
      <c s="49" r="X53">
        <v>0.35</v>
      </c>
      <c s="54" r="Y53">
        <v>0.75</v>
      </c>
      <c s="50" r="Z53">
        <v>1.6</v>
      </c>
      <c s="49" r="AA53">
        <v>0.49</v>
      </c>
      <c t="str" s="40" r="AB53">
        <f t="shared" si="8"/>
        <v>12.79%</v>
      </c>
      <c t="str" s="41" r="AC53">
        <f t="shared" si="9"/>
        <v>15.58%</v>
      </c>
      <c t="str" s="41" r="AD53">
        <f t="shared" si="3"/>
        <v>0.96%</v>
      </c>
      <c t="str" s="41" r="AE53">
        <f t="shared" si="4"/>
        <v>3.53%</v>
      </c>
      <c t="str" s="41" r="AF53">
        <f t="shared" si="5"/>
        <v>60.00%</v>
      </c>
    </row>
    <row customHeight="1" r="54" ht="18.75">
      <c t="s" s="24" r="A54">
        <v>200</v>
      </c>
      <c t="s" s="25" r="B54">
        <v>201</v>
      </c>
      <c t="s" s="26" r="C54">
        <v>94</v>
      </c>
      <c t="s" s="27" r="D54">
        <v>110</v>
      </c>
      <c t="s" s="28" r="E54">
        <v>87</v>
      </c>
      <c s="28" r="F54">
        <v>14.0</v>
      </c>
      <c s="29" r="G54">
        <v>14.0</v>
      </c>
      <c t="str" s="30" r="H54">
        <v> 89.27 </v>
      </c>
      <c t="str" s="31" r="I54">
        <v> 69.58 </v>
      </c>
      <c t="str" s="32" r="J54">
        <v> 89.95 </v>
      </c>
      <c t="str" s="33" r="K54">
        <v> 3.32 </v>
      </c>
      <c t="str" s="34" r="L54">
        <v> 26.86 </v>
      </c>
      <c s="35" r="M54">
        <v>2.8</v>
      </c>
      <c s="36" r="N54">
        <v>2.77</v>
      </c>
      <c s="37" r="O54">
        <v>2.65</v>
      </c>
      <c s="37" r="P54">
        <v>2.5</v>
      </c>
      <c s="37" r="Q54">
        <v>2.4</v>
      </c>
      <c s="37" r="R54">
        <v>2.2</v>
      </c>
      <c s="37" r="S54">
        <v>2.07</v>
      </c>
      <c s="37" r="T54">
        <v>1.75</v>
      </c>
      <c s="37" r="U54">
        <v>1.52</v>
      </c>
      <c s="37" r="V54">
        <v>1.2</v>
      </c>
      <c s="53" r="W54">
        <v>1.02</v>
      </c>
      <c s="37" r="X54">
        <v>0.84</v>
      </c>
      <c s="39" r="Y54">
        <v>0.66</v>
      </c>
      <c s="39" r="Z54">
        <v>0.44</v>
      </c>
      <c s="37" r="AA54">
        <v>0.32</v>
      </c>
      <c t="str" s="40" r="AB54">
        <f t="shared" si="8"/>
        <v>3.85%</v>
      </c>
      <c t="str" s="41" r="AC54">
        <f t="shared" si="9"/>
        <v>4.94%</v>
      </c>
      <c t="str" s="41" r="AD54">
        <f t="shared" si="3"/>
        <v>10.63%</v>
      </c>
      <c t="str" s="41" r="AE54">
        <f t="shared" si="4"/>
        <v>3.14%</v>
      </c>
      <c t="str" s="41" r="AF54">
        <f t="shared" si="5"/>
        <v>84.34%</v>
      </c>
    </row>
    <row customHeight="1" r="55" ht="18.75">
      <c t="s" s="24" r="A55">
        <v>202</v>
      </c>
      <c t="s" s="25" r="B55">
        <v>203</v>
      </c>
      <c t="s" s="26" r="C55">
        <v>94</v>
      </c>
      <c t="s" s="27" r="D55">
        <v>86</v>
      </c>
      <c t="s" s="28" r="E55">
        <v>87</v>
      </c>
      <c s="28" r="F55">
        <v>2.0</v>
      </c>
      <c s="29" r="G55">
        <v>6.0</v>
      </c>
      <c t="str" s="30" r="H55">
        <v> 30.44 </v>
      </c>
      <c t="str" s="31" r="I55">
        <v> 22.19 </v>
      </c>
      <c t="str" s="32" r="J55">
        <v> 30.88 </v>
      </c>
      <c t="str" s="33" r="K55">
        <v> 3.26 </v>
      </c>
      <c t="str" s="34" r="L55">
        <v> 9.34 </v>
      </c>
      <c s="47" r="M55">
        <v>1.3</v>
      </c>
      <c s="48" r="N55">
        <v>1.2</v>
      </c>
      <c s="38" r="O55">
        <v>1.1</v>
      </c>
      <c s="49" r="P55">
        <v>1.1</v>
      </c>
      <c s="49" r="Q55">
        <v>1.0</v>
      </c>
      <c s="38" r="R55">
        <v>0.8</v>
      </c>
      <c s="49" r="S55">
        <v>0.8</v>
      </c>
      <c s="49" r="T55"/>
      <c s="49" r="U55"/>
      <c s="49" r="V55"/>
      <c s="49" r="W55"/>
      <c s="49" r="X55"/>
      <c s="50" r="Y55"/>
      <c s="50" r="Z55"/>
      <c s="49" r="AA55"/>
      <c t="str" s="40" r="AB55">
        <f t="shared" si="8"/>
        <v>5.73%</v>
      </c>
      <c t="str" s="41" r="AC55">
        <f t="shared" si="9"/>
        <v>10.20%</v>
      </c>
      <c t="str" s="41" r="AD55">
        <f t="shared" si="3"/>
        <v>-</v>
      </c>
      <c t="str" s="41" r="AE55">
        <f t="shared" si="4"/>
        <v>4.27%</v>
      </c>
      <c t="str" s="41" r="AF55">
        <f t="shared" si="5"/>
        <v>39.88%</v>
      </c>
    </row>
    <row customHeight="1" r="56" ht="18.75">
      <c t="s" s="8" r="A56">
        <v>204</v>
      </c>
      <c t="s" s="42" r="B56">
        <v>205</v>
      </c>
      <c t="s" s="43" r="C56">
        <v>90</v>
      </c>
      <c t="s" s="27" r="D56">
        <v>163</v>
      </c>
      <c t="s" s="28" r="E56">
        <v>87</v>
      </c>
      <c s="28" r="F56">
        <v>0.0</v>
      </c>
      <c s="29" r="G56">
        <v>14.0</v>
      </c>
      <c t="str" s="30" r="H56">
        <v> 102.10 </v>
      </c>
      <c t="str" s="31" r="I56">
        <v> 80.17 </v>
      </c>
      <c t="str" s="32" r="J56">
        <v> 103.20 </v>
      </c>
      <c t="str" s="33" r="K56">
        <v> 5.92 </v>
      </c>
      <c t="str" s="34" r="L56">
        <v> 17.25 </v>
      </c>
      <c s="56" r="M56">
        <v>3.0</v>
      </c>
      <c s="62" r="N56">
        <v>3.0</v>
      </c>
      <c s="63" r="O56">
        <v>3.0</v>
      </c>
      <c s="49" r="P56">
        <v>2.7</v>
      </c>
      <c s="49" r="Q56">
        <v>1.6</v>
      </c>
      <c s="31" r="R56">
        <v>1.6</v>
      </c>
      <c s="31" r="S56">
        <v>1.6</v>
      </c>
      <c s="31" r="T56">
        <v>1.45</v>
      </c>
      <c s="31" r="U56">
        <v>1.35</v>
      </c>
      <c s="31" r="V56">
        <v>1.25</v>
      </c>
      <c s="31" r="W56">
        <v>1.1</v>
      </c>
      <c s="31" r="X56">
        <v>1.0</v>
      </c>
      <c s="64" r="Y56">
        <v>1.0</v>
      </c>
      <c s="61" r="Z56">
        <v>2.4</v>
      </c>
      <c s="49" r="AA56">
        <v>1.0</v>
      </c>
      <c t="str" s="40" r="AB56">
        <f t="shared" si="8"/>
        <v>3.57%</v>
      </c>
      <c t="str" s="41" r="AC56">
        <f t="shared" si="9"/>
        <v>13.40%</v>
      </c>
      <c t="str" s="41" r="AD56">
        <f t="shared" si="3"/>
        <v>10.55%</v>
      </c>
      <c t="str" s="41" r="AE56">
        <f t="shared" si="4"/>
        <v>2.94%</v>
      </c>
      <c t="str" s="41" r="AF56">
        <f t="shared" si="5"/>
        <v>50.68%</v>
      </c>
    </row>
    <row customHeight="1" r="57" ht="18.75">
      <c t="s" s="24" r="A57">
        <v>206</v>
      </c>
      <c t="s" s="25" r="B57">
        <v>207</v>
      </c>
      <c t="s" s="26" r="C57">
        <v>94</v>
      </c>
      <c t="s" s="27" r="D57">
        <v>100</v>
      </c>
      <c t="s" s="28" r="E57">
        <v>87</v>
      </c>
      <c s="28" r="F57">
        <v>4.0</v>
      </c>
      <c s="29" r="G57">
        <v>11.0</v>
      </c>
      <c t="str" s="30" r="H57">
        <v> 91.65 </v>
      </c>
      <c t="str" s="31" r="I57">
        <v> 69.49 </v>
      </c>
      <c t="str" s="32" r="J57">
        <v> 91.80 </v>
      </c>
      <c t="str" s="33" r="K57">
        <v> 3.19 </v>
      </c>
      <c t="str" s="34" r="L57">
        <v> 28.74 </v>
      </c>
      <c s="47" r="M57">
        <v>1.62</v>
      </c>
      <c s="48" r="N57">
        <v>1.59</v>
      </c>
      <c s="49" r="O57">
        <v>1.46</v>
      </c>
      <c s="49" r="P57">
        <v>1.35</v>
      </c>
      <c s="38" r="Q57">
        <v>1.27</v>
      </c>
      <c s="49" r="R57">
        <v>1.27</v>
      </c>
      <c s="49" r="S57">
        <v>1.15</v>
      </c>
      <c s="49" r="T57">
        <v>0.95</v>
      </c>
      <c s="49" r="U57">
        <v>0.75</v>
      </c>
      <c s="49" r="V57">
        <v>0.7</v>
      </c>
      <c s="38" r="W57">
        <v>0.61</v>
      </c>
      <c s="49" r="X57">
        <v>0.61</v>
      </c>
      <c s="50" r="Y57"/>
      <c s="50" r="Z57"/>
      <c s="49" r="AA57"/>
      <c t="str" s="40" r="AB57">
        <f t="shared" si="8"/>
        <v>6.27%</v>
      </c>
      <c t="str" s="41" r="AC57">
        <f t="shared" si="9"/>
        <v>4.99%</v>
      </c>
      <c t="str" s="41" r="AD57">
        <f t="shared" si="3"/>
        <v>10.26%</v>
      </c>
      <c t="str" s="41" r="AE57">
        <f t="shared" si="4"/>
        <v>1.77%</v>
      </c>
      <c t="str" s="41" r="AF57">
        <f t="shared" si="5"/>
        <v>50.78%</v>
      </c>
    </row>
    <row customHeight="1" r="58" ht="18.75">
      <c t="s" s="24" r="A58">
        <v>208</v>
      </c>
      <c t="s" s="25" r="B58">
        <v>209</v>
      </c>
      <c t="s" s="26" r="C58">
        <v>85</v>
      </c>
      <c t="s" s="27" r="D58">
        <v>86</v>
      </c>
      <c t="s" s="28" r="E58">
        <v>87</v>
      </c>
      <c s="28" r="F58">
        <v>10.0</v>
      </c>
      <c s="29" r="G58">
        <v>10.0</v>
      </c>
      <c t="str" s="30" r="H58">
        <v> 94.50 </v>
      </c>
      <c t="str" s="31" r="I58">
        <v> 78.16 </v>
      </c>
      <c t="str" s="32" r="J58">
        <v> 97.55 </v>
      </c>
      <c t="str" s="33" r="K58">
        <v> 6.88 </v>
      </c>
      <c t="str" s="34" r="L58">
        <v> 13.73 </v>
      </c>
      <c s="35" r="M58">
        <v>2.173</v>
      </c>
      <c s="36" r="N58">
        <v>2.066</v>
      </c>
      <c s="37" r="O58">
        <v>1.96</v>
      </c>
      <c s="37" r="P58">
        <v>1.8533</v>
      </c>
      <c s="37" r="Q58">
        <v>1.746</v>
      </c>
      <c s="37" r="R58">
        <v>1.64</v>
      </c>
      <c s="37" r="S58">
        <v>1.5333</v>
      </c>
      <c s="37" r="T58">
        <v>1.4266</v>
      </c>
      <c s="37" r="U58">
        <v>1.333</v>
      </c>
      <c s="37" r="V58">
        <v>1.2533</v>
      </c>
      <c s="52" r="W58">
        <v>0.89</v>
      </c>
      <c s="37" r="X58">
        <v>1.113</v>
      </c>
      <c s="39" r="Y58">
        <v>1.09</v>
      </c>
      <c s="39" r="Z58">
        <v>1.04</v>
      </c>
      <c s="37" r="AA58">
        <v>0.99</v>
      </c>
      <c t="str" s="40" r="AB58">
        <f t="shared" si="8"/>
        <v>5.45%</v>
      </c>
      <c t="str" s="41" r="AC58">
        <f t="shared" si="9"/>
        <v>5.79%</v>
      </c>
      <c t="str" s="41" r="AD58">
        <f t="shared" si="3"/>
        <v>9.34%</v>
      </c>
      <c t="str" s="41" r="AE58">
        <f t="shared" si="4"/>
        <v>2.30%</v>
      </c>
      <c t="str" s="41" r="AF58">
        <f t="shared" si="5"/>
        <v>31.58%</v>
      </c>
    </row>
    <row customHeight="1" r="59" ht="18.75">
      <c t="s" s="24" r="A59">
        <v>210</v>
      </c>
      <c t="s" s="25" r="B59">
        <v>211</v>
      </c>
      <c t="s" s="26" r="C59">
        <v>90</v>
      </c>
      <c t="s" s="27" r="D59">
        <v>212</v>
      </c>
      <c t="s" s="28" r="E59">
        <v>87</v>
      </c>
      <c s="28" r="F59">
        <v>0.0</v>
      </c>
      <c s="29" r="G59">
        <v>9.0</v>
      </c>
      <c t="str" s="30" r="H59">
        <v> 26.10 </v>
      </c>
      <c t="str" s="31" r="I59">
        <v> 17.54 </v>
      </c>
      <c t="str" s="32" r="J59">
        <v> 28.79 </v>
      </c>
      <c t="str" s="33" r="K59">
        <v> 1.40 </v>
      </c>
      <c t="str" s="34" r="L59">
        <v> 18.70 </v>
      </c>
      <c s="56" r="M59">
        <v>0.46</v>
      </c>
      <c s="51" r="N59">
        <v>0.46</v>
      </c>
      <c s="49" r="O59">
        <v>0.46</v>
      </c>
      <c s="49" r="P59">
        <v>0.43</v>
      </c>
      <c s="49" r="Q59">
        <v>0.38</v>
      </c>
      <c s="49" r="R59">
        <v>0.37</v>
      </c>
      <c s="49" r="S59">
        <v>0.33</v>
      </c>
      <c s="49" r="T59">
        <v>0.3</v>
      </c>
      <c s="49" r="U59">
        <v>0.27</v>
      </c>
      <c s="49" r="V59">
        <v>0.25</v>
      </c>
      <c s="49" r="W59">
        <v>0.0</v>
      </c>
      <c s="52" r="X59">
        <v>0.0</v>
      </c>
      <c s="50" r="Y59">
        <v>0.14</v>
      </c>
      <c s="50" r="Z59">
        <v>0.13</v>
      </c>
      <c s="49" r="AA59"/>
      <c t="str" s="40" r="AB59">
        <f t="shared" si="8"/>
        <v>2.27%</v>
      </c>
      <c t="str" s="41" r="AC59">
        <f t="shared" si="9"/>
        <v>4.45%</v>
      </c>
      <c t="str" s="41" r="AD59">
        <f t="shared" si="3"/>
        <v>-</v>
      </c>
      <c t="str" s="41" r="AE59">
        <f t="shared" si="4"/>
        <v>1.76%</v>
      </c>
      <c t="str" s="41" r="AF59">
        <f t="shared" si="5"/>
        <v>32.86%</v>
      </c>
    </row>
    <row customHeight="1" r="60" ht="18.75">
      <c t="s" s="8" r="A60">
        <v>213</v>
      </c>
      <c t="s" s="42" r="B60">
        <v>214</v>
      </c>
      <c t="s" s="43" r="C60">
        <v>85</v>
      </c>
      <c t="s" s="27" r="D60">
        <v>95</v>
      </c>
      <c t="s" s="28" r="E60">
        <v>101</v>
      </c>
      <c s="28" r="F60">
        <v>0.0</v>
      </c>
      <c s="29" r="G60">
        <v>20.0</v>
      </c>
      <c t="str" s="30" r="H60">
        <v> 133.85 </v>
      </c>
      <c t="str" s="31" r="I60">
        <v> 104.05 </v>
      </c>
      <c t="str" s="32" r="J60">
        <v> 134.00 </v>
      </c>
      <c t="str" s="33" r="K60">
        <v> 3.89 </v>
      </c>
      <c t="str" s="34" r="L60">
        <v> 34.39 </v>
      </c>
      <c s="56" r="M60">
        <v>3.2</v>
      </c>
      <c s="30" r="N60">
        <v>3.2</v>
      </c>
      <c s="46" r="O60">
        <v>3.0700000000000003</v>
      </c>
      <c s="31" r="P60">
        <v>3.0700000000000003</v>
      </c>
      <c s="46" r="Q60">
        <v>2.9299999999999997</v>
      </c>
      <c s="46" r="R60">
        <v>2.9299999999999997</v>
      </c>
      <c s="31" r="S60">
        <v>2.9299999999999997</v>
      </c>
      <c s="31" r="T60">
        <v>2.8</v>
      </c>
      <c s="31" r="U60">
        <v>2.57</v>
      </c>
      <c s="31" r="V60">
        <v>2.53</v>
      </c>
      <c s="46" r="W60">
        <v>2.4</v>
      </c>
      <c s="31" r="X60">
        <v>2.4</v>
      </c>
      <c s="64" r="Y60">
        <v>2.27</v>
      </c>
      <c s="50" r="Z60">
        <v>2.27</v>
      </c>
      <c s="49" r="AA60">
        <v>2.2</v>
      </c>
      <c t="str" s="40" r="AB60">
        <f t="shared" si="8"/>
        <v>1.39%</v>
      </c>
      <c t="str" s="41" r="AC60">
        <f t="shared" si="9"/>
        <v>1.78%</v>
      </c>
      <c t="str" s="41" r="AD60">
        <f t="shared" si="3"/>
        <v>2.92%</v>
      </c>
      <c t="str" s="41" r="AE60">
        <f t="shared" si="4"/>
        <v>2.39%</v>
      </c>
      <c t="str" s="41" r="AF60">
        <f t="shared" si="5"/>
        <v>82.26%</v>
      </c>
    </row>
    <row customHeight="1" r="61" ht="18.75">
      <c t="s" s="24" r="A61">
        <v>215</v>
      </c>
      <c t="s" s="25" r="B61">
        <v>216</v>
      </c>
      <c t="s" s="26" r="C61">
        <v>94</v>
      </c>
      <c t="s" s="27" r="D61">
        <v>196</v>
      </c>
      <c t="s" s="28" r="E61">
        <v>87</v>
      </c>
      <c s="28" r="F61">
        <v>5.0</v>
      </c>
      <c s="29" r="G61">
        <v>5.0</v>
      </c>
      <c t="str" s="30" r="H61">
        <v> 58.73 </v>
      </c>
      <c t="str" s="31" r="I61">
        <v> 44.90 </v>
      </c>
      <c t="str" s="32" r="J61">
        <v> 83.47 </v>
      </c>
      <c t="str" s="33" r="K61">
        <v> 3.50 </v>
      </c>
      <c t="str" s="34" r="L61">
        <v> 16.76 </v>
      </c>
      <c s="47" r="M61">
        <v>1.85</v>
      </c>
      <c s="48" r="N61">
        <v>1.68</v>
      </c>
      <c s="49" r="O61">
        <v>1.58</v>
      </c>
      <c s="49" r="P61">
        <v>1.45</v>
      </c>
      <c s="49" r="Q61">
        <v>1.35</v>
      </c>
      <c s="49" r="R61">
        <v>1.2</v>
      </c>
      <c s="49" r="S61"/>
      <c s="49" r="T61"/>
      <c s="49" r="U61"/>
      <c s="49" r="V61"/>
      <c s="49" r="W61"/>
      <c s="49" r="X61"/>
      <c s="50" r="Y61"/>
      <c s="50" r="Z61"/>
      <c s="49" r="AA61"/>
      <c t="str" s="40" r="AB61">
        <f t="shared" si="8"/>
        <v>8.46%</v>
      </c>
      <c t="str" s="41" r="AC61">
        <f t="shared" si="9"/>
        <v>9.04%</v>
      </c>
      <c t="str" s="41" r="AD61">
        <f t="shared" si="3"/>
        <v>-</v>
      </c>
      <c t="str" s="41" r="AE61">
        <f t="shared" si="4"/>
        <v>3.15%</v>
      </c>
      <c t="str" s="41" r="AF61">
        <f t="shared" si="5"/>
        <v>52.86%</v>
      </c>
    </row>
    <row customHeight="1" r="62" ht="18.75">
      <c t="s" s="24" r="A62">
        <v>217</v>
      </c>
      <c t="s" s="25" r="B62">
        <v>218</v>
      </c>
      <c t="s" s="26" r="C62">
        <v>85</v>
      </c>
      <c t="s" s="27" r="D62">
        <v>100</v>
      </c>
      <c t="s" s="28" r="E62">
        <v>87</v>
      </c>
      <c s="28" r="F62">
        <v>0.0</v>
      </c>
      <c s="29" r="G62">
        <v>12.0</v>
      </c>
      <c t="str" s="30" r="H62">
        <v> 74.50 </v>
      </c>
      <c t="str" s="31" r="I62">
        <v> 55.10 </v>
      </c>
      <c t="str" s="32" r="J62">
        <v> 78.96 </v>
      </c>
      <c t="str" s="33" r="K62">
        <v> 3.97 </v>
      </c>
      <c t="str" s="34" r="L62">
        <v> 18.74 </v>
      </c>
      <c s="56" r="M62">
        <v>2.5</v>
      </c>
      <c s="51" r="N62">
        <v>2.5</v>
      </c>
      <c s="38" r="O62">
        <v>2.5</v>
      </c>
      <c s="37" r="P62">
        <v>2.5</v>
      </c>
      <c s="37" r="Q62">
        <v>2.35</v>
      </c>
      <c s="38" r="R62">
        <v>2.1</v>
      </c>
      <c s="38" r="S62">
        <v>2.1</v>
      </c>
      <c s="38" r="T62">
        <v>2.1</v>
      </c>
      <c s="37" r="U62">
        <v>2.1</v>
      </c>
      <c s="37" r="V62">
        <v>2.0</v>
      </c>
      <c s="37" r="W62">
        <v>1.8</v>
      </c>
      <c s="37" r="X62">
        <v>1.53</v>
      </c>
      <c s="39" r="Y62">
        <v>1.33</v>
      </c>
      <c s="39" r="Z62"/>
      <c s="37" r="AA62"/>
      <c t="str" s="40" r="AB62">
        <f t="shared" si="8"/>
        <v>0.00%</v>
      </c>
      <c t="str" s="41" r="AC62">
        <f t="shared" si="9"/>
        <v>3.55%</v>
      </c>
      <c t="str" s="41" r="AD62">
        <f t="shared" si="3"/>
        <v>3.34%</v>
      </c>
      <c t="str" s="41" r="AE62">
        <f t="shared" si="4"/>
        <v>3.36%</v>
      </c>
      <c t="str" s="41" r="AF62">
        <f t="shared" si="5"/>
        <v>62.97%</v>
      </c>
    </row>
    <row customHeight="1" r="63" ht="18.75">
      <c t="s" s="24" r="A63">
        <v>219</v>
      </c>
      <c t="s" s="25" r="B63">
        <v>220</v>
      </c>
      <c t="s" s="26" r="C63">
        <v>85</v>
      </c>
      <c t="s" s="27" r="D63">
        <v>86</v>
      </c>
      <c t="s" s="28" r="E63">
        <v>87</v>
      </c>
      <c s="28" r="F63">
        <v>7.0</v>
      </c>
      <c s="29" r="G63">
        <v>7.0</v>
      </c>
      <c t="str" s="30" r="H63">
        <v> 35.49 </v>
      </c>
      <c t="str" s="31" r="I63">
        <v> 28.00 </v>
      </c>
      <c t="str" s="32" r="J63">
        <v> 42.69 </v>
      </c>
      <c t="str" s="33" r="K63">
        <v> 1.33 </v>
      </c>
      <c t="str" s="34" r="L63">
        <v> 26.77 </v>
      </c>
      <c s="47" r="M63">
        <v>0.4</v>
      </c>
      <c s="48" r="N63">
        <v>0.33</v>
      </c>
      <c s="49" r="O63">
        <v>0.28</v>
      </c>
      <c s="49" r="P63">
        <v>0.23</v>
      </c>
      <c s="49" r="Q63">
        <v>0.19</v>
      </c>
      <c s="49" r="R63">
        <v>0.16</v>
      </c>
      <c s="49" r="S63">
        <v>0.13</v>
      </c>
      <c s="49" r="T63">
        <v>0.11</v>
      </c>
      <c s="31" r="U63"/>
      <c s="31" r="V63"/>
      <c s="31" r="W63"/>
      <c s="31" r="X63"/>
      <c s="50" r="Y63"/>
      <c s="50" r="Z63"/>
      <c s="49" r="AA63"/>
      <c t="str" s="40" r="AB63">
        <f t="shared" si="8"/>
        <v>20.26%</v>
      </c>
      <c t="str" s="41" r="AC63">
        <f t="shared" si="9"/>
        <v>20.11%</v>
      </c>
      <c t="str" s="41" r="AD63">
        <f t="shared" si="3"/>
        <v>-</v>
      </c>
      <c t="str" s="41" r="AE63">
        <f t="shared" si="4"/>
        <v>1.13%</v>
      </c>
      <c t="str" s="41" r="AF63">
        <f t="shared" si="5"/>
        <v>30.08%</v>
      </c>
    </row>
    <row customHeight="1" r="64" ht="18.75">
      <c t="s" s="8" r="A64">
        <v>221</v>
      </c>
      <c t="s" s="42" r="B64">
        <v>222</v>
      </c>
      <c t="s" s="43" r="C64">
        <v>94</v>
      </c>
      <c t="s" s="27" r="D64">
        <v>196</v>
      </c>
      <c t="s" s="28" r="E64">
        <v>197</v>
      </c>
      <c s="28" r="F64">
        <v>4.0</v>
      </c>
      <c s="29" r="G64">
        <v>14.0</v>
      </c>
      <c t="str" s="30" r="H64">
        <v> 45.47 </v>
      </c>
      <c t="str" s="31" r="I64">
        <v> 38.25 </v>
      </c>
      <c t="str" s="32" r="J64">
        <v> 54.71 </v>
      </c>
      <c t="str" s="33" r="K64">
        <v> 1.75 </v>
      </c>
      <c t="str" s="34" r="L64">
        <v> 25.95 </v>
      </c>
      <c s="47" r="M64">
        <v>2.42</v>
      </c>
      <c s="48" r="N64">
        <v>2.36</v>
      </c>
      <c s="31" r="O64">
        <v>2.34</v>
      </c>
      <c s="49" r="P64">
        <v>2.3</v>
      </c>
      <c s="46" r="Q64">
        <v>2.28</v>
      </c>
      <c s="31" r="R64">
        <v>2.28</v>
      </c>
      <c s="49" r="S64">
        <v>2.21</v>
      </c>
      <c s="31" r="T64">
        <v>2.07</v>
      </c>
      <c s="49" r="U64">
        <v>2.0</v>
      </c>
      <c s="53" r="V64">
        <v>4.35</v>
      </c>
      <c s="49" r="W64">
        <v>1.35</v>
      </c>
      <c s="49" r="X64">
        <v>1.175</v>
      </c>
      <c s="50" r="Y64">
        <v>0.95</v>
      </c>
      <c s="50" r="Z64">
        <v>0.825</v>
      </c>
      <c s="49" r="AA64">
        <v>0.5875</v>
      </c>
      <c t="str" s="40" r="AB64">
        <f t="shared" si="8"/>
        <v>1.71%</v>
      </c>
      <c t="str" s="41" r="AC64">
        <f t="shared" si="9"/>
        <v>1.20%</v>
      </c>
      <c t="str" s="41" r="AD64">
        <f t="shared" si="3"/>
        <v>6.01%</v>
      </c>
      <c t="str" s="41" r="AE64">
        <f t="shared" si="4"/>
        <v>5.32%</v>
      </c>
      <c t="str" s="41" r="AF64">
        <f t="shared" si="5"/>
        <v>138.29%</v>
      </c>
    </row>
    <row customHeight="1" r="65" ht="18.75">
      <c t="s" s="24" r="A65">
        <v>223</v>
      </c>
      <c t="s" s="25" r="B65">
        <v>224</v>
      </c>
      <c t="s" s="26" r="C65">
        <v>85</v>
      </c>
      <c t="s" s="27" r="D65">
        <v>110</v>
      </c>
      <c t="s" s="28" r="E65">
        <v>87</v>
      </c>
      <c s="28" r="F65">
        <v>5.0</v>
      </c>
      <c s="29" r="G65">
        <v>14.0</v>
      </c>
      <c t="str" s="30" r="H65">
        <v> 66.31 </v>
      </c>
      <c t="str" s="31" r="I65">
        <v> 54.53 </v>
      </c>
      <c t="str" s="32" r="J65">
        <v> 75.62 </v>
      </c>
      <c t="str" s="33" r="K65">
        <v> 0.60 </v>
      </c>
      <c t="str" s="34" r="L65">
        <v> 109.98 </v>
      </c>
      <c s="47" r="M65">
        <v>1.04</v>
      </c>
      <c s="48" r="N65">
        <v>1.02</v>
      </c>
      <c s="49" r="O65">
        <v>1.0</v>
      </c>
      <c s="49" r="P65">
        <v>0.98</v>
      </c>
      <c s="49" r="Q65">
        <v>0.96</v>
      </c>
      <c s="38" r="R65">
        <v>0.92</v>
      </c>
      <c s="49" r="S65">
        <v>0.92</v>
      </c>
      <c s="49" r="T65">
        <v>0.9</v>
      </c>
      <c s="49" r="U65">
        <v>0.88</v>
      </c>
      <c s="49" r="V65">
        <v>0.86</v>
      </c>
      <c s="49" r="W65">
        <v>0.82</v>
      </c>
      <c s="49" r="X65">
        <v>0.8</v>
      </c>
      <c s="50" r="Y65">
        <v>0.76</v>
      </c>
      <c s="50" r="Z65">
        <v>0.64</v>
      </c>
      <c s="49" r="AA65">
        <v>0.5</v>
      </c>
      <c t="str" s="40" r="AB65">
        <f t="shared" si="8"/>
        <v>2.00%</v>
      </c>
      <c t="str" s="41" r="AC65">
        <f t="shared" si="9"/>
        <v>2.48%</v>
      </c>
      <c t="str" s="41" r="AD65">
        <f t="shared" si="3"/>
        <v>2.41%</v>
      </c>
      <c t="str" s="41" r="AE65">
        <f t="shared" si="4"/>
        <v>1.57%</v>
      </c>
      <c t="str" s="41" r="AF65">
        <f t="shared" si="5"/>
        <v>173.33%</v>
      </c>
    </row>
    <row customHeight="1" r="66" ht="18.75">
      <c t="s" s="24" r="A66">
        <v>225</v>
      </c>
      <c t="s" s="25" r="B66">
        <v>226</v>
      </c>
      <c t="s" s="26" r="C66">
        <v>124</v>
      </c>
      <c t="s" s="27" r="D66">
        <v>86</v>
      </c>
      <c t="s" s="28" r="E66">
        <v>87</v>
      </c>
      <c s="28" r="F66">
        <v>9.0</v>
      </c>
      <c s="29" r="G66">
        <v>9.0</v>
      </c>
      <c t="str" s="30" r="H66">
        <v> 252.75 </v>
      </c>
      <c t="str" s="31" r="I66">
        <v> 180.70 </v>
      </c>
      <c t="str" s="32" r="J66">
        <v> 262.00 </v>
      </c>
      <c s="33" r="K66"/>
      <c s="34" r="L66"/>
      <c s="47" r="M66">
        <v>8.9</v>
      </c>
      <c s="48" r="N66">
        <v>8.0</v>
      </c>
      <c s="49" r="O66">
        <v>8.0</v>
      </c>
      <c s="53" r="P66">
        <v>6.0</v>
      </c>
      <c s="49" r="Q66">
        <v>7.5</v>
      </c>
      <c s="49" r="R66">
        <v>7.0</v>
      </c>
      <c s="49" r="S66">
        <v>5.0</v>
      </c>
      <c s="37" r="T66">
        <v>4.0</v>
      </c>
      <c s="53" r="U66">
        <v>3.75</v>
      </c>
      <c s="37" r="V66">
        <v>3.5</v>
      </c>
      <c s="37" r="W66"/>
      <c s="37" r="X66"/>
      <c s="39" r="Y66"/>
      <c s="39" r="Z66"/>
      <c s="63" r="AA66"/>
      <c t="str" s="40" r="AB66">
        <f t="shared" si="8"/>
        <v>14.05%</v>
      </c>
      <c t="str" s="41" r="AC66">
        <f t="shared" si="9"/>
        <v>4.92%</v>
      </c>
      <c t="str" s="41" r="AD66">
        <f t="shared" si="3"/>
        <v>-</v>
      </c>
      <c t="str" s="41" r="AE66">
        <f t="shared" si="4"/>
        <v>3.52%</v>
      </c>
      <c t="str" s="41" r="AF66">
        <f t="shared" si="5"/>
        <v>-</v>
      </c>
    </row>
    <row customHeight="1" r="67" ht="18.75">
      <c t="s" s="8" r="A67">
        <v>227</v>
      </c>
      <c t="s" s="25" r="B67">
        <v>228</v>
      </c>
      <c t="s" s="43" r="C67">
        <v>124</v>
      </c>
      <c t="s" s="27" r="D67">
        <v>100</v>
      </c>
      <c t="s" s="28" r="E67">
        <v>197</v>
      </c>
      <c s="28" r="F67">
        <v>14.0</v>
      </c>
      <c s="29" r="G67">
        <v>14.0</v>
      </c>
      <c t="str" s="30" r="H67">
        <v> 39.78 </v>
      </c>
      <c t="str" s="31" r="I67">
        <v> 27.45 </v>
      </c>
      <c t="str" s="32" r="J67">
        <v> 40.19 </v>
      </c>
      <c t="str" s="33" r="K67">
        <v> 1.79 </v>
      </c>
      <c t="str" s="34" r="L67">
        <v> 22.22 </v>
      </c>
      <c s="47" r="M67">
        <v>1.124</v>
      </c>
      <c s="48" r="N67">
        <v>1.05</v>
      </c>
      <c s="49" r="O67">
        <v>0.954</v>
      </c>
      <c s="49" r="P67">
        <v>0.883</v>
      </c>
      <c s="49" r="Q67">
        <v>0.819</v>
      </c>
      <c s="49" r="R67">
        <v>0.78</v>
      </c>
      <c s="49" r="S67">
        <v>0.76</v>
      </c>
      <c s="49" r="T67">
        <v>0.72</v>
      </c>
      <c t="str" s="53" r="U67">
        <f>1.81/3</f>
        <v> 0.60 </v>
      </c>
      <c t="str" s="49" r="V67">
        <f>1.92/3</f>
        <v> 0.64 </v>
      </c>
      <c t="str" s="49" r="W67">
        <f>1.78/3</f>
        <v> 0.59 </v>
      </c>
      <c t="str" s="49" r="X67">
        <f>1.74/3</f>
        <v> 0.58 </v>
      </c>
      <c t="str" s="50" r="Y67">
        <f>1.61/3</f>
        <v> 0.54 </v>
      </c>
      <c t="str" s="50" r="Z67">
        <f>1.4/3</f>
        <v> 0.47 </v>
      </c>
      <c s="31" r="AA67"/>
      <c t="str" s="40" r="AB67">
        <f t="shared" si="8"/>
        <v>8.38%</v>
      </c>
      <c t="str" s="41" r="AC67">
        <f t="shared" si="9"/>
        <v>7.58%</v>
      </c>
      <c t="str" s="41" r="AD67">
        <f t="shared" si="3"/>
        <v>6.60%</v>
      </c>
      <c t="str" s="41" r="AE67">
        <f t="shared" si="4"/>
        <v>2.83%</v>
      </c>
      <c t="str" s="41" r="AF67">
        <f t="shared" si="5"/>
        <v>62.79%</v>
      </c>
    </row>
    <row customHeight="1" r="68" ht="18.75">
      <c t="s" s="24" r="A68">
        <v>229</v>
      </c>
      <c t="s" s="25" r="B68">
        <v>230</v>
      </c>
      <c t="s" s="26" r="C68">
        <v>85</v>
      </c>
      <c t="s" s="27" r="D68">
        <v>86</v>
      </c>
      <c t="s" s="28" r="E68">
        <v>87</v>
      </c>
      <c s="28" r="F68">
        <v>3.0</v>
      </c>
      <c s="29" r="G68">
        <v>14.0</v>
      </c>
      <c t="str" s="30" r="H68">
        <v> 102.60 </v>
      </c>
      <c t="str" s="31" r="I68">
        <v> 84.46 </v>
      </c>
      <c t="str" s="32" r="J68">
        <v> 109.95 </v>
      </c>
      <c s="33" r="K68"/>
      <c s="34" r="L68"/>
      <c s="47" r="M68">
        <v>4.4</v>
      </c>
      <c s="48" r="N68">
        <v>4.25</v>
      </c>
      <c s="49" r="O68">
        <v>4.0</v>
      </c>
      <c s="38" r="P68">
        <v>3.92</v>
      </c>
      <c s="49" r="Q68">
        <v>3.92</v>
      </c>
      <c s="49" r="R68">
        <v>3.86</v>
      </c>
      <c s="49" r="S68">
        <v>3.8</v>
      </c>
      <c s="38" r="T68">
        <v>3.75</v>
      </c>
      <c s="49" r="U68">
        <v>3.75</v>
      </c>
      <c s="38" r="V68">
        <v>3.7</v>
      </c>
      <c s="38" r="W68">
        <v>3.7</v>
      </c>
      <c s="49" r="X68">
        <v>3.7</v>
      </c>
      <c s="50" r="Y68">
        <v>3.6</v>
      </c>
      <c s="50" r="Z68">
        <v>3.3</v>
      </c>
      <c s="49" r="AA68">
        <v>3.07</v>
      </c>
      <c t="str" s="40" r="AB68">
        <f t="shared" si="8"/>
        <v>3.93%</v>
      </c>
      <c t="str" s="41" r="AC68">
        <f t="shared" si="9"/>
        <v>2.65%</v>
      </c>
      <c t="str" s="41" r="AD68">
        <f t="shared" si="3"/>
        <v>1.75%</v>
      </c>
      <c t="str" s="41" r="AE68">
        <f t="shared" si="4"/>
        <v>4.29%</v>
      </c>
      <c t="str" s="41" r="AF68">
        <f t="shared" si="5"/>
        <v>-</v>
      </c>
    </row>
    <row customHeight="1" r="69" ht="18.75">
      <c t="s" s="8" r="A69">
        <v>231</v>
      </c>
      <c t="s" s="26" r="B69">
        <v>232</v>
      </c>
      <c t="s" s="26" r="C69">
        <v>124</v>
      </c>
      <c t="s" s="27" r="D69">
        <v>212</v>
      </c>
      <c t="s" s="28" r="E69">
        <v>87</v>
      </c>
      <c s="28" r="F69">
        <v>8.0</v>
      </c>
      <c s="29" r="G69">
        <v>8.0</v>
      </c>
      <c t="str" s="30" r="H69">
        <v> 30.59 </v>
      </c>
      <c t="str" s="31" r="I69">
        <v> 18.62 </v>
      </c>
      <c t="str" s="32" r="J69">
        <v> 30.85 </v>
      </c>
      <c t="str" s="33" r="K69">
        <v> 1.58 </v>
      </c>
      <c t="str" s="34" r="L69">
        <v> 19.36 </v>
      </c>
      <c s="44" r="M69">
        <v>0.7</v>
      </c>
      <c s="30" r="N69">
        <v>0.69</v>
      </c>
      <c s="31" r="O69">
        <v>0.68</v>
      </c>
      <c s="31" r="P69">
        <v>0.67</v>
      </c>
      <c s="31" r="Q69">
        <v>0.66</v>
      </c>
      <c s="31" r="R69">
        <v>0.65</v>
      </c>
      <c s="31" r="S69">
        <v>0.64</v>
      </c>
      <c s="31" r="T69">
        <v>0.58</v>
      </c>
      <c s="31" r="U69">
        <v>0.55</v>
      </c>
      <c s="31" r="V69"/>
      <c s="31" r="W69"/>
      <c s="31" r="X69"/>
      <c s="32" r="Y69"/>
      <c s="32" r="Z69"/>
      <c s="31" r="AA69"/>
      <c t="str" s="40" r="AB69">
        <f t="shared" si="8"/>
        <v>1.47%</v>
      </c>
      <c t="str" s="41" r="AC69">
        <f t="shared" si="9"/>
        <v>1.49%</v>
      </c>
      <c t="str" s="41" r="AD69">
        <f t="shared" si="3"/>
        <v>-</v>
      </c>
      <c t="str" s="41" r="AE69">
        <f t="shared" si="4"/>
        <v>2.29%</v>
      </c>
      <c t="str" s="41" r="AF69">
        <f t="shared" si="5"/>
        <v>44.30%</v>
      </c>
    </row>
    <row customHeight="1" r="70" ht="18.75">
      <c t="s" s="65" r="A70">
        <v>233</v>
      </c>
      <c s="66" r="B70"/>
      <c s="66" r="C70"/>
      <c s="66" r="D70"/>
      <c s="67" r="E70"/>
      <c s="67" r="F70"/>
      <c t="str" s="67" r="G70">
        <f ref="G70:AF70" t="shared" si="10">SUBTOTAL(1,G5:G69)</f>
        <v>10</v>
      </c>
      <c t="str" s="68" r="H70">
        <f t="shared" si="10"/>
        <v>94.37</v>
      </c>
      <c t="str" s="68" r="I70">
        <f t="shared" si="10"/>
        <v>68.04</v>
      </c>
      <c t="str" s="68" r="J70">
        <f t="shared" si="10"/>
        <v>99.37</v>
      </c>
      <c t="str" s="68" r="K70">
        <f t="shared" si="10"/>
        <v>4.58</v>
      </c>
      <c t="str" s="68" r="L70">
        <f t="shared" si="10"/>
        <v>26.72</v>
      </c>
      <c t="str" s="68" r="M70">
        <f t="shared" si="10"/>
        <v>2.15</v>
      </c>
      <c t="str" s="68" r="N70">
        <f t="shared" si="10"/>
        <v>2.01</v>
      </c>
      <c t="str" s="68" r="O70">
        <f t="shared" si="10"/>
        <v>1.88</v>
      </c>
      <c t="str" s="68" r="P70">
        <f t="shared" si="10"/>
        <v>1.70</v>
      </c>
      <c t="str" s="68" r="Q70">
        <f t="shared" si="10"/>
        <v>1.53</v>
      </c>
      <c t="str" s="68" r="R70">
        <f t="shared" si="10"/>
        <v>1.39</v>
      </c>
      <c t="str" s="68" r="S70">
        <f t="shared" si="10"/>
        <v>1.39</v>
      </c>
      <c t="str" s="68" r="T70">
        <f t="shared" si="10"/>
        <v>1.30</v>
      </c>
      <c t="str" s="68" r="U70">
        <f t="shared" si="10"/>
        <v>1.08</v>
      </c>
      <c t="str" s="68" r="V70">
        <f t="shared" si="10"/>
        <v>1.04</v>
      </c>
      <c t="str" s="68" r="W70">
        <f t="shared" si="10"/>
        <v>0.86</v>
      </c>
      <c t="str" s="68" r="X70">
        <f t="shared" si="10"/>
        <v>0.79</v>
      </c>
      <c t="str" s="68" r="Y70">
        <f t="shared" si="10"/>
        <v>0.82</v>
      </c>
      <c t="str" s="68" r="Z70">
        <f t="shared" si="10"/>
        <v>0.93</v>
      </c>
      <c t="str" s="68" r="AA70">
        <f t="shared" si="10"/>
        <v>0.74</v>
      </c>
      <c t="str" s="69" r="AB70">
        <f t="shared" si="10"/>
        <v>9.31%</v>
      </c>
      <c t="str" s="69" r="AC70">
        <f t="shared" si="10"/>
        <v>11.22%</v>
      </c>
      <c t="str" s="69" r="AD70">
        <f t="shared" si="10"/>
        <v>11.09%</v>
      </c>
      <c t="str" s="69" r="AE70">
        <f t="shared" si="10"/>
        <v>3.51%</v>
      </c>
      <c t="str" s="69" r="AF70">
        <f t="shared" si="10"/>
        <v>66.26%</v>
      </c>
    </row>
  </sheetData>
  <autoFilter ref="$A$4:$AF$69">
    <filterColumn colId="2">
      <filters>
        <filter val="PT"/>
        <filter val="FR"/>
        <filter val="ES"/>
        <filter val="NL"/>
        <filter val="BE"/>
        <filter val="DE"/>
        <filter val="IR"/>
        <filter val="IT"/>
        <filter val="FI"/>
      </filters>
    </filterColumn>
    <filterColumn colId="3">
      <filters>
        <filter val="Healthcare"/>
        <filter val="Communications"/>
        <filter val="Industrials"/>
        <filter val="Consumer Defensive"/>
        <filter val="Materials"/>
        <filter val="Energy"/>
        <filter val="Financials"/>
        <filter val="Consumer Cyclical"/>
        <filter val="Utilities"/>
        <filter val="Technology"/>
      </filters>
    </filterColumn>
    <filterColumn colId="6">
      <filters>
        <filter val="17"/>
        <filter val="15"/>
        <filter val="34"/>
        <filter val="13"/>
        <filter val="14"/>
        <filter val="11"/>
        <filter val="12"/>
        <filter val="20"/>
        <filter val="10"/>
        <filter val="7"/>
        <filter val="30"/>
        <filter val="6"/>
        <filter val="5"/>
        <filter val="4"/>
        <filter val="9"/>
        <filter val="8"/>
      </filters>
    </filterColumn>
    <filterColumn colId="26">
      <filters blank="1">
        <filter val=" 0.34 "/>
        <filter val=" 0.99 "/>
        <filter val=" 0.50 "/>
        <filter val=" 1.27 "/>
        <filter val=" 0.70 "/>
        <filter val=" 0.18 "/>
        <filter val=" 0.21 "/>
        <filter val=" 0.59 "/>
        <filter val=" 0.49 "/>
        <filter val=" 1.30 "/>
        <filter val=" 2.20 "/>
        <filter val=" 3.07 "/>
        <filter val=" 0.44 "/>
        <filter val=" 1.00 "/>
        <filter val=" 0.37 "/>
        <filter val=" 0.23 "/>
        <filter val=" 0.32 "/>
        <filter val=" 0.07 "/>
        <filter val=" 0.31 "/>
      </filters>
    </filterColumn>
    <filterColumn colId="21">
      <filters blank="1">
        <filter val=" 1.22 "/>
        <filter val=" 2.40 "/>
        <filter val=" 1.27 "/>
        <filter val=" 0.68 "/>
        <filter val=" 0.85 "/>
        <filter val=" 1.20 "/>
        <filter val=" 0.64 "/>
        <filter val=" 3.70 "/>
        <filter val=" 0.62 "/>
        <filter val=" 1.75 "/>
        <filter val=" 0.11 "/>
        <filter val=" 2.53 "/>
        <filter val=" 2.16 "/>
        <filter val=" 0.43 "/>
        <filter val=" 1.60 "/>
        <filter val=" 0.61 "/>
        <filter val=" 0.48 "/>
        <filter val=" 0.09 "/>
        <filter val=" 0.38 "/>
        <filter val=" 0.23 "/>
        <filter val=" 0.36 "/>
        <filter val=" 2.00 "/>
        <filter val=" 0.86 "/>
        <filter val=" 0.33 "/>
        <filter val=" 0.53 "/>
        <filter val=" 0.25 "/>
        <filter val=" 0.20 "/>
        <filter val=" 0.70 "/>
        <filter val=" 4.35 "/>
        <filter val=" 0.15 "/>
        <filter val=" 1.25 "/>
        <filter val=" 0.55 "/>
        <filter val=" 0.82 "/>
        <filter val=" 0.65 "/>
        <filter val=" 0.49 "/>
        <filter val=" 0.58 "/>
        <filter val=" 2.08 "/>
        <filter val=" 0.40 "/>
        <filter val=" 0.06 "/>
        <filter val=" 0.37 "/>
        <filter val=" 3.50 "/>
        <filter val=" 0.30 "/>
        <filter val=" 0.95 "/>
      </filters>
    </filterColumn>
    <filterColumn colId="22">
      <filters blank="1">
        <filter val=" 1.40 "/>
        <filter val=" 2.13 "/>
        <filter val=" 0.50 "/>
        <filter val=" 2.40 "/>
        <filter val=" 0.85 "/>
        <filter val=" 0.54 "/>
        <filter val=" 1.02 "/>
        <filter val=" 0.73 "/>
        <filter val=" 3.70 "/>
        <filter val=" 0.00 "/>
        <filter val=" 1.10 "/>
        <filter val=" 0.59 "/>
        <filter val=" 0.28 "/>
        <filter val=" 1.50 "/>
        <filter val=" 0.61 "/>
        <filter val=" 0.13 "/>
        <filter val=" 0.38 "/>
        <filter val=" 0.09 "/>
        <filter val=" 0.36 "/>
        <filter val=" 0.94 "/>
        <filter val=" 0.03 "/>
        <filter val=" 1.35 "/>
        <filter val=" 0.31 "/>
        <filter val=" 0.53 "/>
        <filter val=" 0.34 "/>
        <filter val=" 0.25 "/>
        <filter val=" 0.70 "/>
        <filter val=" 1.25 "/>
        <filter val=" 0.55 "/>
        <filter val=" 0.82 "/>
        <filter val=" 0.57 "/>
        <filter val=" 1.49 "/>
        <filter val=" 1.13 "/>
        <filter val=" 0.58 "/>
        <filter val=" 0.39 "/>
        <filter val=" 0.42 "/>
        <filter val=" 0.40 "/>
        <filter val=" 1.80 "/>
        <filter val=" 0.89 "/>
        <filter val=" 0.93 "/>
        <filter val=" 1.98 "/>
      </filters>
    </filterColumn>
    <filterColumn colId="4">
      <filters>
        <filter val="Q"/>
        <filter val="B"/>
        <filter val="Y"/>
      </filters>
    </filterColumn>
  </autoFilter>
  <drawing r:id="rId1"/>
</worksheet>
</file>